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22 сесія/для сайта/3/"/>
    </mc:Choice>
  </mc:AlternateContent>
  <xr:revisionPtr revIDLastSave="0" documentId="8_{972F30D8-4D5B-4F0F-A354-2C062CDE4416}" xr6:coauthVersionLast="47" xr6:coauthVersionMax="47" xr10:uidLastSave="{00000000-0000-0000-0000-000000000000}"/>
  <bookViews>
    <workbookView xWindow="-108" yWindow="-108" windowWidth="23256" windowHeight="12456" tabRatio="669"/>
  </bookViews>
  <sheets>
    <sheet name="Лист1  (3)" sheetId="7" r:id="rId1"/>
  </sheets>
  <definedNames>
    <definedName name="_xlnm.Print_Titles" localSheetId="0">'Лист1  (3)'!$11:$11</definedName>
    <definedName name="_xlnm.Print_Area" localSheetId="0">'Лист1  (3)'!$A$1:$J$82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0" i="7" l="1"/>
  <c r="I70" i="7"/>
  <c r="H70" i="7"/>
  <c r="G70" i="7"/>
  <c r="G73" i="7"/>
  <c r="H34" i="7"/>
  <c r="G25" i="7"/>
  <c r="G26" i="7"/>
  <c r="G27" i="7"/>
  <c r="G28" i="7"/>
  <c r="G30" i="7"/>
  <c r="G31" i="7"/>
  <c r="G15" i="7"/>
  <c r="G43" i="7"/>
  <c r="G49" i="7"/>
  <c r="G71" i="7"/>
  <c r="G44" i="7"/>
  <c r="J58" i="7"/>
  <c r="J59" i="7"/>
  <c r="I56" i="7"/>
  <c r="J56" i="7"/>
  <c r="I63" i="7"/>
  <c r="J63" i="7"/>
  <c r="G63" i="7"/>
  <c r="I62" i="7"/>
  <c r="J62" i="7"/>
  <c r="I61" i="7"/>
  <c r="J61" i="7"/>
  <c r="I60" i="7"/>
  <c r="G60" i="7"/>
  <c r="J60" i="7"/>
  <c r="I29" i="7"/>
  <c r="I22" i="7"/>
  <c r="H29" i="7"/>
  <c r="I16" i="7"/>
  <c r="I14" i="7"/>
  <c r="H16" i="7"/>
  <c r="G16" i="7"/>
  <c r="G72" i="7"/>
  <c r="J22" i="7"/>
  <c r="I68" i="7"/>
  <c r="J68" i="7"/>
  <c r="H68" i="7"/>
  <c r="G53" i="7"/>
  <c r="J14" i="7"/>
  <c r="G20" i="7"/>
  <c r="I57" i="7"/>
  <c r="G57" i="7"/>
  <c r="J57" i="7"/>
  <c r="I39" i="7"/>
  <c r="I38" i="7"/>
  <c r="G38" i="7"/>
  <c r="G18" i="7"/>
  <c r="I32" i="7"/>
  <c r="J32" i="7"/>
  <c r="H32" i="7"/>
  <c r="G33" i="7"/>
  <c r="G59" i="7"/>
  <c r="G69" i="7"/>
  <c r="H17" i="7"/>
  <c r="G17" i="7"/>
  <c r="G19" i="7"/>
  <c r="G48" i="7"/>
  <c r="J47" i="7"/>
  <c r="G47" i="7"/>
  <c r="G55" i="7"/>
  <c r="G52" i="7"/>
  <c r="G21" i="7"/>
  <c r="G67" i="7"/>
  <c r="G66" i="7"/>
  <c r="G35" i="7"/>
  <c r="G37" i="7"/>
  <c r="J54" i="7"/>
  <c r="J41" i="7"/>
  <c r="I36" i="7"/>
  <c r="J36" i="7"/>
  <c r="G36" i="7"/>
  <c r="G64" i="7"/>
  <c r="J51" i="7"/>
  <c r="G51" i="7"/>
  <c r="J46" i="7"/>
  <c r="G46" i="7"/>
  <c r="J42" i="7"/>
  <c r="G42" i="7"/>
  <c r="G41" i="7"/>
  <c r="G40" i="7"/>
  <c r="J37" i="7"/>
  <c r="J35" i="7"/>
  <c r="G65" i="7"/>
  <c r="G24" i="7"/>
  <c r="J23" i="7"/>
  <c r="I23" i="7"/>
  <c r="H23" i="7"/>
  <c r="G23" i="7"/>
  <c r="J40" i="7"/>
  <c r="G54" i="7"/>
  <c r="G45" i="7"/>
  <c r="G58" i="7"/>
  <c r="G50" i="7"/>
  <c r="G62" i="7"/>
  <c r="I34" i="7"/>
  <c r="G32" i="7"/>
  <c r="G68" i="7"/>
  <c r="G29" i="7"/>
  <c r="G39" i="7"/>
  <c r="G56" i="7"/>
  <c r="J39" i="7"/>
  <c r="H22" i="7"/>
  <c r="G22" i="7"/>
  <c r="I74" i="7"/>
  <c r="H14" i="7"/>
  <c r="J38" i="7"/>
  <c r="J34" i="7"/>
  <c r="J74" i="7"/>
  <c r="G61" i="7"/>
  <c r="G34" i="7"/>
  <c r="H74" i="7"/>
  <c r="G74" i="7"/>
  <c r="G14" i="7"/>
</calcChain>
</file>

<file path=xl/sharedStrings.xml><?xml version="1.0" encoding="utf-8"?>
<sst xmlns="http://schemas.openxmlformats.org/spreadsheetml/2006/main" count="344" uniqueCount="233">
  <si>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</si>
  <si>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</si>
  <si>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</si>
  <si>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</si>
  <si>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</si>
  <si>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</si>
  <si>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</si>
  <si>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</si>
  <si>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</si>
  <si>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</si>
  <si>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</si>
  <si>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</si>
  <si>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</si>
  <si>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0960</t>
  </si>
  <si>
    <t>0990</t>
  </si>
  <si>
    <t>0731</t>
  </si>
  <si>
    <t>Внески до статутного капіталу суб"єктів господарювання</t>
  </si>
  <si>
    <t>7310</t>
  </si>
  <si>
    <t>0180</t>
  </si>
  <si>
    <t>3030</t>
  </si>
  <si>
    <t>3031</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</si>
  <si>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</si>
  <si>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</si>
  <si>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</si>
  <si>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</si>
  <si>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</si>
  <si>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</si>
  <si>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</si>
  <si>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</si>
  <si>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</si>
  <si>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</si>
  <si>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</si>
  <si>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</si>
  <si>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</si>
  <si>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</si>
  <si>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</si>
  <si>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</si>
  <si>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</si>
  <si>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</si>
  <si>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</si>
  <si>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</si>
  <si>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</si>
  <si>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</si>
  <si>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</si>
  <si>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6090</t>
  </si>
  <si>
    <t>0640</t>
  </si>
  <si>
    <t>Інша діяльність у сфері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</si>
  <si>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</si>
  <si>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</si>
  <si>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</si>
  <si>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</si>
  <si>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</si>
  <si>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</si>
  <si>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</si>
  <si>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</si>
  <si>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</si>
  <si>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</si>
  <si>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</si>
  <si>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</si>
  <si>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</si>
  <si>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</si>
  <si>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</si>
  <si>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</si>
  <si>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</si>
  <si>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</si>
  <si>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</si>
  <si>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</si>
  <si>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</si>
  <si>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</si>
  <si>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</si>
  <si>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</si>
  <si>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</si>
  <si>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</si>
  <si>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1511090</t>
  </si>
  <si>
    <t xml:space="preserve">Надання позашкільної освіти позашкільними закладами освіти, заходи із позашкільної роботи з дітьми </t>
  </si>
  <si>
    <t>1517321</t>
  </si>
  <si>
    <t>7321</t>
  </si>
  <si>
    <t>1517330</t>
  </si>
  <si>
    <t>1517366</t>
  </si>
  <si>
    <t>1518311</t>
  </si>
  <si>
    <t>7330</t>
  </si>
  <si>
    <t>7366</t>
  </si>
  <si>
    <t>Будівництво освітніх установ та закладів</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</si>
  <si>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</si>
  <si>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</si>
  <si>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</si>
  <si>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</si>
  <si>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</si>
  <si>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</si>
  <si>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</si>
  <si>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</si>
  <si>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</si>
  <si>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</si>
  <si>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</si>
  <si>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</si>
  <si>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</si>
  <si>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</si>
  <si>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</si>
  <si>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</si>
  <si>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</si>
  <si>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</si>
  <si>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</si>
  <si>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</si>
  <si>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</si>
  <si>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</si>
  <si>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</si>
  <si>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</si>
  <si>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</si>
  <si>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</si>
  <si>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</si>
  <si>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</si>
  <si>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</si>
  <si>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</si>
  <si>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</si>
  <si>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</si>
  <si>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</si>
  <si>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</si>
  <si>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</si>
  <si>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</si>
  <si>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</si>
  <si>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"Капітальні вкладення"  </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</si>
  <si>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</si>
  <si>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</si>
  <si>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</si>
  <si>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</si>
  <si>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</si>
  <si>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</si>
  <si>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</si>
  <si>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</si>
  <si>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</si>
  <si>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</si>
  <si>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</si>
  <si>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</si>
  <si>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</si>
  <si>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</si>
  <si>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</si>
  <si>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</si>
  <si>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</si>
  <si>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</si>
  <si>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</si>
  <si>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</si>
  <si>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</si>
  <si>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</si>
  <si>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</si>
  <si>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</si>
  <si>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</si>
  <si>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</si>
  <si>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</si>
  <si>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</si>
  <si>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</si>
  <si>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</si>
  <si>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</si>
  <si>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</si>
  <si>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</si>
  <si>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</si>
  <si>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</si>
  <si>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</si>
  <si>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</si>
  <si>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</si>
  <si>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</si>
  <si>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</si>
  <si>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</si>
  <si>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</si>
  <si>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№2/45</t>
  </si>
  <si>
    <t>07.11.2022 №2/46</t>
  </si>
  <si>
    <t>07.11.2022 №2/50</t>
  </si>
  <si>
    <t>07.11.2022 №2/51</t>
  </si>
  <si>
    <t>07.11.2022 №2/52</t>
  </si>
  <si>
    <t>07.11.2022№2/53</t>
  </si>
  <si>
    <t>07.11.2022 №2/54</t>
  </si>
  <si>
    <t>07.11.2022 №2/55</t>
  </si>
  <si>
    <t>07.11.2022 №2/56</t>
  </si>
  <si>
    <t>07.11.2022 №2/57</t>
  </si>
  <si>
    <t>07.11.2022№2/69</t>
  </si>
  <si>
    <t>07.11.2022№2/90</t>
  </si>
  <si>
    <t>07.11.2022 №2/70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</si>
  <si>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</si>
  <si>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</si>
  <si>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</si>
  <si>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</si>
  <si>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</si>
  <si>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</si>
  <si>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</si>
  <si>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</si>
  <si>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</si>
  <si>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</si>
  <si>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</si>
  <si>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</si>
  <si>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</si>
  <si>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</si>
  <si>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</si>
  <si>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</si>
  <si>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</si>
  <si>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</si>
  <si>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</si>
  <si>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</si>
  <si>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</si>
  <si>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</si>
  <si>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</si>
  <si>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</si>
  <si>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</si>
  <si>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</si>
  <si>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</si>
  <si>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</si>
  <si>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</si>
  <si>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</si>
  <si>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</si>
  <si>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</si>
  <si>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</si>
  <si>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</si>
  <si>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</si>
  <si>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</si>
  <si>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</si>
  <si>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</si>
  <si>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</si>
  <si>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</si>
  <si>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</si>
  <si>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</si>
  <si>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 2/110</t>
  </si>
  <si>
    <t>07.11.2022 № 2/114</t>
  </si>
  <si>
    <t>07.11.2022 № 2/115</t>
  </si>
  <si>
    <t>07.11.2022 №  2/105</t>
  </si>
  <si>
    <t>15.02.2023 № 2/1</t>
  </si>
  <si>
    <t>07.11.2022№ 2/52</t>
  </si>
  <si>
    <t>07.11.2022 №  2/95</t>
  </si>
  <si>
    <t>07.11.2022 №  2/96</t>
  </si>
  <si>
    <t>07.11.2022 №  2/104</t>
  </si>
  <si>
    <t>07.11.2022 №  2/97</t>
  </si>
  <si>
    <t>07.11.2022 №  2/87</t>
  </si>
  <si>
    <t>15.02.2023 №  2/4</t>
  </si>
  <si>
    <t>15.02.2023 № 2/2</t>
  </si>
  <si>
    <t>07.11.2022 №  2/116</t>
  </si>
  <si>
    <t>до рішення 22 сесії Мелітопольської міської ради Запорізької області VIII скликання                                     від 15.02.2023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</si>
</sst>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81">
    <xf numFmtId="0" fontId="0" fillId="0" borderId="0" xfId="0"/>
    <xf numFmtId="0" fontId="4" fillId="0" borderId="4" xfId="0" applyFont="1" applyFill="1" applyBorder="1" applyAlignment="1">
      <alignment vertical="top"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xf>
    <xf numFmtId="0" fontId="5" fillId="0" borderId="4" xfId="0" applyFont="1" applyFill="1" applyBorder="1" applyAlignment="1" applyProtection="1">
      <alignment vertical="top" wrapText="1"/>
      <protection locked="0"/>
    </xf>
    <xf numFmtId="0" fontId="4"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vertical="top" wrapText="1"/>
    </xf>
    <xf numFmtId="0" fontId="5" fillId="0" borderId="4" xfId="0" applyFont="1" applyFill="1" applyBorder="1" applyAlignment="1">
      <alignment horizontal="left" wrapText="1"/>
    </xf>
    <xf numFmtId="0" fontId="5" fillId="0" borderId="4" xfId="0" applyFont="1" applyFill="1" applyBorder="1" applyAlignment="1">
      <alignment horizontal="center" vertical="center" wrapText="1"/>
    </xf>
    <xf numFmtId="49" fontId="7" fillId="0" borderId="4" xfId="0" applyNumberFormat="1" applyFont="1" applyFill="1" applyBorder="1" applyAlignment="1" applyProtection="1">
      <alignment horizontal="center" vertical="top" wrapText="1"/>
      <protection locked="0"/>
    </xf>
    <xf numFmtId="0" fontId="7" fillId="0" borderId="4" xfId="0" applyFont="1" applyFill="1" applyBorder="1" applyAlignment="1" applyProtection="1">
      <alignment vertical="top" wrapText="1"/>
      <protection locked="0"/>
    </xf>
    <xf numFmtId="1" fontId="7" fillId="0" borderId="4" xfId="0" applyNumberFormat="1"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4" fillId="0" borderId="4" xfId="0" applyNumberFormat="1" applyFont="1" applyFill="1" applyBorder="1" applyAlignment="1" applyProtection="1">
      <alignment horizontal="center" vertical="top" wrapText="1"/>
      <protection locked="0"/>
    </xf>
    <xf numFmtId="0" fontId="4" fillId="0" borderId="5" xfId="0" applyFont="1" applyFill="1" applyBorder="1" applyAlignment="1">
      <alignment horizontal="center" vertical="center"/>
    </xf>
    <xf numFmtId="1" fontId="7" fillId="0" borderId="4" xfId="0" applyNumberFormat="1" applyFont="1" applyFill="1" applyBorder="1" applyAlignment="1" applyProtection="1">
      <alignment horizontal="center" vertical="center" wrapText="1"/>
      <protection locked="0"/>
    </xf>
    <xf numFmtId="1" fontId="4" fillId="0" borderId="4" xfId="0" applyNumberFormat="1" applyFont="1" applyFill="1" applyBorder="1" applyAlignment="1" applyProtection="1">
      <alignment horizontal="center" vertical="center" wrapText="1"/>
      <protection locked="0"/>
    </xf>
    <xf numFmtId="0" fontId="5" fillId="0" borderId="6" xfId="0" applyFont="1" applyFill="1" applyBorder="1" applyAlignment="1">
      <alignment vertical="center" wrapText="1"/>
    </xf>
    <xf numFmtId="1" fontId="4" fillId="0" borderId="6" xfId="0" applyNumberFormat="1"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9" fontId="4" fillId="0" borderId="8"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vertical="center" wrapText="1"/>
      <protection locked="0"/>
    </xf>
    <xf numFmtId="14" fontId="5" fillId="0" borderId="4" xfId="0" applyNumberFormat="1"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49" fontId="7" fillId="0" borderId="0" xfId="0" applyNumberFormat="1" applyFont="1" applyFill="1" applyAlignment="1">
      <alignment horizontal="center"/>
    </xf>
    <xf numFmtId="0" fontId="8" fillId="0" borderId="4" xfId="0" applyFont="1" applyFill="1" applyBorder="1" applyAlignment="1">
      <alignment horizontal="center" wrapText="1"/>
    </xf>
    <xf numFmtId="0" fontId="8" fillId="0" borderId="4" xfId="0" applyNumberFormat="1" applyFont="1" applyFill="1" applyBorder="1" applyAlignment="1" applyProtection="1">
      <alignment horizontal="center" vertical="center" wrapText="1"/>
    </xf>
    <xf numFmtId="0" fontId="6" fillId="0" borderId="0" xfId="0" applyFont="1" applyFill="1" applyAlignment="1">
      <alignment horizontal="center"/>
    </xf>
    <xf numFmtId="0" fontId="6" fillId="0" borderId="0" xfId="0" applyFont="1" applyFill="1" applyAlignment="1"/>
    <xf numFmtId="49" fontId="4" fillId="0" borderId="4" xfId="0" applyNumberFormat="1" applyFont="1" applyFill="1" applyBorder="1" applyAlignment="1">
      <alignment horizontal="center" vertical="center"/>
    </xf>
    <xf numFmtId="1" fontId="6" fillId="0" borderId="0" xfId="0" applyNumberFormat="1" applyFont="1" applyFill="1" applyAlignment="1">
      <alignment horizontal="center"/>
    </xf>
    <xf numFmtId="0" fontId="6" fillId="0" borderId="0" xfId="0" applyFont="1" applyFill="1"/>
    <xf numFmtId="0" fontId="8" fillId="0" borderId="0" xfId="0" applyFont="1" applyFill="1"/>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0" xfId="0" applyFont="1" applyFill="1"/>
    <xf numFmtId="1" fontId="6" fillId="0" borderId="0" xfId="0" applyNumberFormat="1" applyFont="1" applyFill="1"/>
    <xf numFmtId="0" fontId="11" fillId="0" borderId="0" xfId="0" applyFont="1" applyFill="1"/>
    <xf numFmtId="1" fontId="11" fillId="0" borderId="0" xfId="0" applyNumberFormat="1" applyFont="1" applyFill="1"/>
    <xf numFmtId="49" fontId="5" fillId="0" borderId="4" xfId="0" applyNumberFormat="1" applyFont="1" applyBorder="1" applyAlignment="1" applyProtection="1">
      <alignment horizontal="center" vertical="center" wrapText="1"/>
      <protection locked="0"/>
    </xf>
    <xf numFmtId="0" fontId="5" fillId="0" borderId="4" xfId="0" applyFont="1" applyBorder="1" applyAlignment="1" applyProtection="1">
      <alignment vertical="top" wrapText="1"/>
      <protection locked="0"/>
    </xf>
    <xf numFmtId="49" fontId="7" fillId="0" borderId="4" xfId="0" applyNumberFormat="1" applyFont="1" applyBorder="1" applyAlignment="1" applyProtection="1">
      <alignment horizontal="center" vertical="center"/>
      <protection locked="0"/>
    </xf>
    <xf numFmtId="0" fontId="7" fillId="0" borderId="4" xfId="0" applyFont="1" applyBorder="1" applyAlignment="1" applyProtection="1">
      <alignment vertical="top" wrapText="1"/>
      <protection locked="0"/>
    </xf>
    <xf numFmtId="0" fontId="5" fillId="0" borderId="4" xfId="0" applyFont="1" applyBorder="1" applyAlignment="1" applyProtection="1">
      <alignment horizontal="left" vertical="top" wrapText="1"/>
      <protection locked="0"/>
    </xf>
    <xf numFmtId="0" fontId="5" fillId="0" borderId="4" xfId="0" applyFont="1" applyBorder="1" applyAlignment="1" applyProtection="1">
      <alignment horizontal="center" vertical="top" wrapText="1"/>
      <protection locked="0"/>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vertical="top" wrapText="1"/>
    </xf>
    <xf numFmtId="0" fontId="5" fillId="0" borderId="4" xfId="0" applyFont="1" applyBorder="1" applyAlignment="1">
      <alignment horizontal="left" wrapText="1"/>
    </xf>
    <xf numFmtId="0" fontId="5" fillId="0" borderId="4" xfId="0" applyFont="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4" xfId="0" applyNumberFormat="1" applyFont="1" applyBorder="1" applyAlignment="1">
      <alignment horizontal="center" vertical="center"/>
    </xf>
    <xf numFmtId="0" fontId="4" fillId="0" borderId="4" xfId="0" applyFont="1" applyBorder="1" applyAlignment="1">
      <alignment vertical="center" wrapText="1"/>
    </xf>
    <xf numFmtId="49"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vertical="top" wrapText="1"/>
      <protection locked="0"/>
    </xf>
    <xf numFmtId="0" fontId="4" fillId="0" borderId="4" xfId="0" applyFont="1" applyBorder="1" applyAlignment="1" applyProtection="1">
      <alignment horizontal="left" vertical="top" wrapText="1"/>
      <protection locked="0"/>
    </xf>
    <xf numFmtId="0" fontId="5" fillId="0" borderId="4" xfId="0" applyFont="1" applyBorder="1" applyAlignment="1" applyProtection="1">
      <alignment vertical="center" wrapText="1"/>
      <protection locked="0"/>
    </xf>
    <xf numFmtId="1" fontId="4" fillId="0" borderId="4"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4" xfId="0" applyNumberFormat="1" applyFont="1" applyBorder="1" applyAlignment="1">
      <alignment horizontal="center" vertical="center"/>
    </xf>
    <xf numFmtId="0" fontId="4" fillId="0" borderId="4" xfId="0" applyFont="1" applyBorder="1" applyAlignment="1">
      <alignment wrapText="1"/>
    </xf>
    <xf numFmtId="3" fontId="5" fillId="0" borderId="4" xfId="0" applyNumberFormat="1" applyFont="1" applyBorder="1" applyAlignment="1">
      <alignment horizontal="center" vertical="center"/>
    </xf>
    <xf numFmtId="0" fontId="5" fillId="0" borderId="4" xfId="0" applyFont="1" applyBorder="1" applyAlignment="1">
      <alignment horizontal="center" vertical="center"/>
    </xf>
    <xf numFmtId="49" fontId="5" fillId="0" borderId="4" xfId="0" applyNumberFormat="1" applyFont="1" applyBorder="1" applyAlignment="1">
      <alignment horizontal="center" vertical="center"/>
    </xf>
    <xf numFmtId="49" fontId="4" fillId="0" borderId="4" xfId="0" applyNumberFormat="1" applyFont="1" applyBorder="1" applyAlignment="1" applyProtection="1">
      <alignment horizontal="center" vertical="top" wrapText="1"/>
      <protection locked="0"/>
    </xf>
    <xf numFmtId="0" fontId="14" fillId="0" borderId="4" xfId="0" applyFont="1" applyBorder="1" applyAlignment="1">
      <alignment horizontal="center" vertical="center"/>
    </xf>
    <xf numFmtId="0" fontId="8" fillId="0" borderId="0" xfId="0" applyFont="1" applyFill="1" applyAlignment="1">
      <alignment wrapText="1"/>
    </xf>
    <xf numFmtId="0" fontId="5" fillId="0" borderId="8" xfId="0" applyFont="1" applyFill="1" applyBorder="1" applyAlignment="1">
      <alignment vertical="center" wrapText="1"/>
    </xf>
    <xf numFmtId="0" fontId="8" fillId="0" borderId="8" xfId="0" applyFont="1" applyBorder="1" applyAlignment="1">
      <alignment wrapText="1"/>
    </xf>
    <xf numFmtId="0" fontId="5" fillId="0" borderId="4" xfId="0" applyFont="1" applyBorder="1" applyAlignment="1">
      <alignment vertical="top" wrapText="1"/>
    </xf>
    <xf numFmtId="0" fontId="5" fillId="0" borderId="4" xfId="0" applyFont="1" applyBorder="1" applyAlignment="1">
      <alignment vertical="center" wrapText="1"/>
    </xf>
    <xf numFmtId="49" fontId="4" fillId="0" borderId="10" xfId="0" applyNumberFormat="1" applyFont="1" applyFill="1" applyBorder="1" applyAlignment="1" applyProtection="1">
      <alignment horizontal="center" vertical="center"/>
      <protection locked="0"/>
    </xf>
    <xf numFmtId="0" fontId="4" fillId="0" borderId="11" xfId="0" applyFont="1" applyFill="1" applyBorder="1"/>
    <xf numFmtId="0" fontId="7" fillId="0" borderId="11" xfId="0" applyFont="1" applyFill="1" applyBorder="1" applyAlignment="1" applyProtection="1">
      <alignment vertical="top" wrapText="1"/>
      <protection locked="0"/>
    </xf>
    <xf numFmtId="0" fontId="7" fillId="0" borderId="11" xfId="0" applyFont="1" applyFill="1" applyBorder="1" applyAlignment="1" applyProtection="1">
      <alignment horizontal="center" vertical="top"/>
      <protection locked="0"/>
    </xf>
    <xf numFmtId="1" fontId="7" fillId="0" borderId="4" xfId="0" applyNumberFormat="1" applyFont="1" applyBorder="1" applyAlignment="1" applyProtection="1">
      <alignment horizontal="center" vertical="center" wrapText="1"/>
      <protection locked="0"/>
    </xf>
    <xf numFmtId="0" fontId="5" fillId="0" borderId="10" xfId="0" applyFont="1" applyFill="1" applyBorder="1" applyAlignment="1">
      <alignment vertical="center" wrapText="1"/>
    </xf>
    <xf numFmtId="0" fontId="4" fillId="0" borderId="11" xfId="0" applyFont="1" applyFill="1" applyBorder="1" applyAlignment="1">
      <alignment horizontal="center"/>
    </xf>
    <xf numFmtId="1" fontId="7" fillId="0" borderId="12" xfId="0" applyNumberFormat="1" applyFont="1" applyFill="1" applyBorder="1" applyAlignment="1">
      <alignment horizontal="center" vertical="center"/>
    </xf>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13" xfId="0" applyNumberFormat="1" applyFont="1" applyFill="1" applyBorder="1" applyAlignment="1">
      <alignment horizontal="center" wrapText="1"/>
    </xf>
    <xf numFmtId="49" fontId="5" fillId="2" borderId="13" xfId="0" applyNumberFormat="1" applyFont="1" applyFill="1" applyBorder="1" applyAlignment="1">
      <alignment horizontal="right" vertical="center"/>
    </xf>
    <xf numFmtId="49" fontId="4" fillId="2" borderId="13" xfId="0" applyNumberFormat="1" applyFont="1" applyFill="1" applyBorder="1" applyAlignment="1">
      <alignment horizontal="right" vertical="center"/>
    </xf>
    <xf numFmtId="49" fontId="4" fillId="2" borderId="14" xfId="0" applyNumberFormat="1" applyFont="1" applyFill="1" applyBorder="1" applyAlignment="1">
      <alignment horizontal="right" vertical="center"/>
    </xf>
    <xf numFmtId="49" fontId="4" fillId="2" borderId="15" xfId="0" applyNumberFormat="1" applyFont="1" applyFill="1" applyBorder="1" applyAlignment="1">
      <alignment horizontal="right"/>
    </xf>
    <xf numFmtId="49" fontId="4" fillId="2" borderId="0" xfId="0" applyNumberFormat="1" applyFont="1" applyFill="1" applyAlignment="1">
      <alignment horizontal="right"/>
    </xf>
    <xf numFmtId="49" fontId="7" fillId="0" borderId="13" xfId="0" applyNumberFormat="1" applyFont="1" applyBorder="1" applyAlignment="1">
      <alignment horizontal="right" vertical="center"/>
    </xf>
    <xf numFmtId="0" fontId="7" fillId="0" borderId="4" xfId="0" applyFont="1" applyBorder="1" applyAlignment="1">
      <alignment horizontal="center" vertical="center"/>
    </xf>
    <xf numFmtId="49" fontId="4" fillId="0" borderId="13" xfId="0" applyNumberFormat="1" applyFont="1" applyBorder="1" applyAlignment="1">
      <alignment horizontal="right" vertical="center"/>
    </xf>
    <xf numFmtId="49" fontId="5" fillId="0" borderId="13" xfId="0" applyNumberFormat="1" applyFont="1" applyBorder="1" applyAlignment="1">
      <alignment horizontal="right" vertical="center"/>
    </xf>
    <xf numFmtId="0" fontId="5" fillId="0" borderId="5" xfId="0" applyFont="1" applyBorder="1" applyAlignment="1">
      <alignment horizontal="center" vertical="center"/>
    </xf>
    <xf numFmtId="0" fontId="4" fillId="0" borderId="4" xfId="0" applyFont="1" applyFill="1" applyBorder="1" applyAlignment="1" applyProtection="1">
      <alignment horizontal="left" vertical="top" wrapText="1"/>
      <protection locked="0"/>
    </xf>
    <xf numFmtId="1" fontId="4" fillId="0" borderId="4" xfId="0" applyNumberFormat="1" applyFont="1" applyFill="1" applyBorder="1" applyAlignment="1">
      <alignment horizontal="center" vertical="center" wrapText="1"/>
    </xf>
    <xf numFmtId="0" fontId="5" fillId="0" borderId="4" xfId="0"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0" fontId="5" fillId="0" borderId="4" xfId="0" applyFont="1" applyBorder="1" applyAlignment="1">
      <alignment horizontal="left" vertical="top" wrapText="1"/>
    </xf>
    <xf numFmtId="0" fontId="7" fillId="0" borderId="5" xfId="0" applyFont="1" applyBorder="1" applyAlignment="1">
      <alignment horizontal="center" vertical="center"/>
    </xf>
    <xf numFmtId="0" fontId="5" fillId="0" borderId="4" xfId="0" applyFont="1" applyBorder="1" applyAlignment="1">
      <alignment wrapText="1"/>
    </xf>
    <xf numFmtId="49" fontId="5" fillId="0" borderId="13" xfId="0" applyNumberFormat="1" applyFont="1" applyFill="1" applyBorder="1" applyAlignment="1">
      <alignment horizontal="right" vertical="center"/>
    </xf>
    <xf numFmtId="0" fontId="5" fillId="0" borderId="5" xfId="0" applyFont="1" applyFill="1" applyBorder="1" applyAlignment="1">
      <alignment horizontal="center" vertical="center" wrapText="1"/>
    </xf>
    <xf numFmtId="0" fontId="4" fillId="0" borderId="4" xfId="0" applyFont="1" applyFill="1" applyBorder="1" applyAlignment="1" applyProtection="1">
      <alignment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4" fontId="5" fillId="0" borderId="4" xfId="0" applyNumberFormat="1" applyFont="1" applyFill="1" applyBorder="1" applyAlignment="1" applyProtection="1">
      <alignment horizontal="left" vertical="center" wrapText="1"/>
      <protection locked="0"/>
    </xf>
    <xf numFmtId="49" fontId="7" fillId="2" borderId="13" xfId="0" applyNumberFormat="1" applyFont="1" applyFill="1" applyBorder="1" applyAlignment="1">
      <alignment horizontal="right"/>
    </xf>
    <xf numFmtId="0" fontId="4" fillId="0" borderId="5" xfId="0" applyFont="1" applyFill="1" applyBorder="1" applyAlignment="1">
      <alignment horizontal="center" vertical="center" wrapText="1"/>
    </xf>
    <xf numFmtId="49" fontId="4" fillId="0" borderId="13" xfId="0" applyNumberFormat="1" applyFont="1" applyFill="1" applyBorder="1" applyAlignment="1">
      <alignment horizontal="right" vertical="center"/>
    </xf>
    <xf numFmtId="49" fontId="7" fillId="2" borderId="13" xfId="0" applyNumberFormat="1" applyFont="1" applyFill="1" applyBorder="1" applyAlignment="1">
      <alignment horizontal="right" vertical="center"/>
    </xf>
    <xf numFmtId="0" fontId="5" fillId="0" borderId="5" xfId="0" applyFont="1" applyFill="1" applyBorder="1" applyAlignment="1">
      <alignment horizontal="center" vertical="center"/>
    </xf>
    <xf numFmtId="1" fontId="7" fillId="0" borderId="5" xfId="0" applyNumberFormat="1" applyFont="1" applyBorder="1" applyAlignment="1" applyProtection="1">
      <alignment horizontal="center" vertical="center" wrapText="1"/>
      <protection locked="0"/>
    </xf>
    <xf numFmtId="1" fontId="4" fillId="0" borderId="5" xfId="0" applyNumberFormat="1" applyFont="1" applyBorder="1" applyAlignment="1">
      <alignment horizontal="center" vertical="center"/>
    </xf>
    <xf numFmtId="0" fontId="8" fillId="0" borderId="0" xfId="0" applyFont="1" applyBorder="1" applyAlignment="1">
      <alignment wrapText="1"/>
    </xf>
    <xf numFmtId="0" fontId="5" fillId="0" borderId="4" xfId="0" applyFont="1" applyFill="1" applyBorder="1" applyAlignment="1" applyProtection="1">
      <alignment horizontal="left" vertical="center" wrapText="1"/>
      <protection locked="0"/>
    </xf>
    <xf numFmtId="49" fontId="7" fillId="0" borderId="13" xfId="0" applyNumberFormat="1" applyFont="1" applyFill="1" applyBorder="1" applyAlignment="1">
      <alignment horizontal="right" vertical="center"/>
    </xf>
    <xf numFmtId="49" fontId="7" fillId="0" borderId="4" xfId="0" applyNumberFormat="1" applyFont="1" applyFill="1" applyBorder="1" applyAlignment="1" applyProtection="1">
      <alignment horizontal="center" vertical="center"/>
      <protection locked="0"/>
    </xf>
    <xf numFmtId="0" fontId="7" fillId="0" borderId="4" xfId="0" applyFont="1" applyFill="1" applyBorder="1" applyAlignment="1">
      <alignment vertical="center" wrapText="1"/>
    </xf>
    <xf numFmtId="0" fontId="7" fillId="0" borderId="4" xfId="0" applyFont="1" applyFill="1" applyBorder="1" applyAlignment="1">
      <alignment horizontal="center" vertical="center"/>
    </xf>
    <xf numFmtId="49" fontId="5" fillId="0" borderId="4"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7" fillId="0" borderId="4" xfId="0" applyFont="1" applyBorder="1" applyAlignment="1">
      <alignment vertical="center" wrapText="1"/>
    </xf>
    <xf numFmtId="0" fontId="9" fillId="0" borderId="4" xfId="0" applyFont="1" applyBorder="1" applyAlignment="1">
      <alignment horizontal="left" wrapText="1"/>
    </xf>
    <xf numFmtId="0" fontId="5" fillId="0" borderId="6" xfId="0" applyFont="1" applyBorder="1" applyAlignment="1">
      <alignment horizontal="center" wrapText="1"/>
    </xf>
    <xf numFmtId="1" fontId="7" fillId="0" borderId="6"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49" fontId="4" fillId="0" borderId="14" xfId="0" applyNumberFormat="1" applyFont="1" applyBorder="1" applyAlignment="1">
      <alignment horizontal="right" vertical="center"/>
    </xf>
    <xf numFmtId="49" fontId="4" fillId="0" borderId="6" xfId="0" applyNumberFormat="1" applyFont="1" applyBorder="1" applyAlignment="1" applyProtection="1">
      <alignment horizontal="center" vertical="center"/>
      <protection locked="0"/>
    </xf>
    <xf numFmtId="1" fontId="4" fillId="0" borderId="6" xfId="0" applyNumberFormat="1"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1"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4" fillId="0" borderId="7" xfId="0" applyFont="1" applyBorder="1" applyAlignment="1">
      <alignment horizontal="center" vertical="center" wrapText="1"/>
    </xf>
    <xf numFmtId="0" fontId="5" fillId="0" borderId="10" xfId="0" applyFont="1" applyBorder="1" applyAlignment="1">
      <alignment horizontal="left" wrapText="1"/>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 fontId="4" fillId="0" borderId="10" xfId="0" applyNumberFormat="1" applyFont="1" applyBorder="1" applyAlignment="1" applyProtection="1">
      <alignment horizontal="center" vertical="center" wrapText="1"/>
      <protection locked="0"/>
    </xf>
    <xf numFmtId="0" fontId="5" fillId="0" borderId="6" xfId="0" applyFont="1" applyBorder="1" applyAlignment="1">
      <alignment horizontal="left" wrapText="1"/>
    </xf>
    <xf numFmtId="0" fontId="4" fillId="0" borderId="0" xfId="0" applyFont="1"/>
    <xf numFmtId="0" fontId="7" fillId="0" borderId="7"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0"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5" fillId="0" borderId="6"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14" fontId="5" fillId="0" borderId="6" xfId="0" applyNumberFormat="1" applyFont="1" applyFill="1" applyBorder="1" applyAlignment="1" applyProtection="1">
      <alignment horizontal="center" vertical="center" wrapText="1"/>
      <protection locked="0"/>
    </xf>
    <xf numFmtId="14" fontId="5" fillId="0" borderId="8" xfId="0" applyNumberFormat="1" applyFont="1" applyFill="1" applyBorder="1" applyAlignment="1" applyProtection="1">
      <alignment horizontal="center" vertical="center" wrapText="1"/>
      <protection locked="0"/>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8" fillId="0" borderId="0" xfId="0" applyFont="1" applyFill="1" applyAlignment="1">
      <alignment horizontal="left" wrapText="1"/>
    </xf>
    <xf numFmtId="0" fontId="4" fillId="0" borderId="0" xfId="0" applyFont="1" applyFill="1" applyBorder="1" applyAlignment="1">
      <alignment horizontal="left" wrapText="1"/>
    </xf>
    <xf numFmtId="49" fontId="7" fillId="0" borderId="0" xfId="0" applyNumberFormat="1" applyFont="1" applyFill="1" applyAlignment="1">
      <alignment horizontal="center"/>
    </xf>
    <xf numFmtId="49" fontId="8" fillId="2" borderId="21" xfId="0" applyNumberFormat="1" applyFont="1" applyFill="1" applyBorder="1" applyAlignment="1">
      <alignment horizontal="center" wrapText="1"/>
    </xf>
    <xf numFmtId="49" fontId="8" fillId="2" borderId="22" xfId="0" applyNumberFormat="1" applyFont="1" applyFill="1" applyBorder="1" applyAlignment="1">
      <alignment horizontal="center" wrapText="1"/>
    </xf>
    <xf numFmtId="0" fontId="8" fillId="0" borderId="20" xfId="0" applyFont="1" applyFill="1" applyBorder="1" applyAlignment="1">
      <alignment horizontal="center" wrapText="1"/>
    </xf>
    <xf numFmtId="0" fontId="8" fillId="0" borderId="8"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tabSelected="1" zoomScale="70" zoomScaleNormal="70" zoomScaleSheetLayoutView="25" workbookViewId="0">
      <selection activeCell="L2" sqref="L2"/>
    </sheetView>
  </sheetViews>
  <sheetFormatPr defaultColWidth="9.109375" defaultRowHeight="13.2" x14ac:dyDescent="0.25"/>
  <cols>
    <col min="1" max="1" width="15.33203125" style="99" customWidth="1"/>
    <col min="2" max="2" width="15.44140625" style="41" customWidth="1"/>
    <col min="3" max="3" width="15.6640625" style="41" customWidth="1"/>
    <col min="4" max="4" width="45.88671875" style="41" customWidth="1"/>
    <col min="5" max="5" width="70.5546875" style="41" customWidth="1"/>
    <col min="6" max="6" width="22.88671875" style="37" customWidth="1"/>
    <col min="7" max="7" width="15.88671875" style="37" customWidth="1"/>
    <col min="8" max="8" width="16.6640625" style="41" customWidth="1"/>
    <col min="9" max="10" width="17" style="41" customWidth="1"/>
    <col min="11" max="11" width="17.5546875" style="37" customWidth="1"/>
    <col min="12" max="14" width="9.109375" style="37"/>
    <col min="15" max="16384" width="9.109375" style="38"/>
  </cols>
  <sheetData>
    <row r="1" spans="1:10" ht="15.6" x14ac:dyDescent="0.3">
      <c r="H1" s="42" t="s">
        <v>0</v>
      </c>
      <c r="I1" s="42"/>
      <c r="J1" s="42"/>
    </row>
    <row r="2" spans="1:10" ht="54.75" customHeight="1" x14ac:dyDescent="0.3">
      <c r="H2" s="174" t="s">
        <v>232</v>
      </c>
      <c r="I2" s="174"/>
      <c r="J2" s="174"/>
    </row>
    <row r="3" spans="1:10" ht="15.6" x14ac:dyDescent="0.3">
      <c r="H3" s="42"/>
      <c r="I3" s="42"/>
      <c r="J3" s="42"/>
    </row>
    <row r="4" spans="1:10" ht="15.75" customHeight="1" x14ac:dyDescent="0.3">
      <c r="H4" s="86"/>
      <c r="I4" s="86"/>
      <c r="J4" s="86"/>
    </row>
    <row r="5" spans="1:10" ht="15.6" x14ac:dyDescent="0.3">
      <c r="H5" s="86"/>
      <c r="I5" s="86"/>
      <c r="J5" s="86"/>
    </row>
    <row r="6" spans="1:10" ht="17.399999999999999" x14ac:dyDescent="0.3">
      <c r="A6" s="176" t="s">
        <v>55</v>
      </c>
      <c r="B6" s="176"/>
      <c r="C6" s="176"/>
      <c r="D6" s="176"/>
      <c r="E6" s="176"/>
      <c r="F6" s="176"/>
      <c r="G6" s="176"/>
      <c r="H6" s="176"/>
      <c r="I6" s="176"/>
      <c r="J6" s="176"/>
    </row>
    <row r="7" spans="1:10" ht="17.399999999999999" x14ac:dyDescent="0.3">
      <c r="A7" s="176" t="s">
        <v>130</v>
      </c>
      <c r="B7" s="176"/>
      <c r="C7" s="176"/>
      <c r="D7" s="176"/>
      <c r="E7" s="176"/>
      <c r="F7" s="176"/>
      <c r="G7" s="176"/>
      <c r="H7" s="176"/>
      <c r="I7" s="176"/>
      <c r="J7" s="176"/>
    </row>
    <row r="8" spans="1:10" ht="17.399999999999999" x14ac:dyDescent="0.3">
      <c r="A8" s="100" t="s">
        <v>96</v>
      </c>
      <c r="B8" s="34"/>
      <c r="C8" s="34"/>
      <c r="D8" s="34"/>
      <c r="E8" s="34"/>
      <c r="F8" s="34"/>
      <c r="G8" s="34"/>
      <c r="H8" s="34"/>
      <c r="I8" s="34"/>
      <c r="J8" s="34"/>
    </row>
    <row r="9" spans="1:10" ht="18" x14ac:dyDescent="0.35">
      <c r="A9" s="101" t="s">
        <v>94</v>
      </c>
      <c r="B9" s="34"/>
      <c r="C9" s="34"/>
      <c r="D9" s="34"/>
      <c r="E9" s="34"/>
      <c r="F9" s="34"/>
      <c r="G9" s="34"/>
      <c r="H9" s="34"/>
      <c r="I9" s="34"/>
      <c r="J9" s="34"/>
    </row>
    <row r="10" spans="1:10" ht="18.600000000000001" thickBot="1" x14ac:dyDescent="0.4">
      <c r="B10" s="43"/>
      <c r="C10" s="43"/>
      <c r="D10" s="43"/>
      <c r="E10" s="43"/>
      <c r="F10" s="44"/>
      <c r="G10" s="44"/>
      <c r="H10" s="43"/>
      <c r="I10" s="43"/>
      <c r="J10" s="45" t="s">
        <v>93</v>
      </c>
    </row>
    <row r="11" spans="1:10" ht="111" customHeight="1" x14ac:dyDescent="0.25">
      <c r="A11" s="177" t="s">
        <v>58</v>
      </c>
      <c r="B11" s="179" t="s">
        <v>59</v>
      </c>
      <c r="C11" s="163" t="s">
        <v>60</v>
      </c>
      <c r="D11" s="163" t="s">
        <v>61</v>
      </c>
      <c r="E11" s="163" t="s">
        <v>62</v>
      </c>
      <c r="F11" s="163" t="s">
        <v>95</v>
      </c>
      <c r="G11" s="163" t="s">
        <v>63</v>
      </c>
      <c r="H11" s="165" t="s">
        <v>1</v>
      </c>
      <c r="I11" s="171" t="s">
        <v>2</v>
      </c>
      <c r="J11" s="172"/>
    </row>
    <row r="12" spans="1:10" ht="27.6" x14ac:dyDescent="0.25">
      <c r="A12" s="178"/>
      <c r="B12" s="180"/>
      <c r="C12" s="164"/>
      <c r="D12" s="164"/>
      <c r="E12" s="164"/>
      <c r="F12" s="164"/>
      <c r="G12" s="164"/>
      <c r="H12" s="166"/>
      <c r="I12" s="46" t="s">
        <v>64</v>
      </c>
      <c r="J12" s="47" t="s">
        <v>65</v>
      </c>
    </row>
    <row r="13" spans="1:10" ht="18.75" customHeight="1" x14ac:dyDescent="0.3">
      <c r="A13" s="102" t="s">
        <v>56</v>
      </c>
      <c r="B13" s="35">
        <v>2</v>
      </c>
      <c r="C13" s="48">
        <v>3</v>
      </c>
      <c r="D13" s="48">
        <v>4</v>
      </c>
      <c r="E13" s="48">
        <v>5</v>
      </c>
      <c r="F13" s="48">
        <v>6</v>
      </c>
      <c r="G13" s="48">
        <v>7</v>
      </c>
      <c r="H13" s="36">
        <v>8</v>
      </c>
      <c r="I13" s="49">
        <v>9</v>
      </c>
      <c r="J13" s="50">
        <v>10</v>
      </c>
    </row>
    <row r="14" spans="1:10" ht="44.4" customHeight="1" x14ac:dyDescent="0.3">
      <c r="A14" s="126" t="s">
        <v>23</v>
      </c>
      <c r="B14" s="13"/>
      <c r="C14" s="13"/>
      <c r="D14" s="14" t="s">
        <v>3</v>
      </c>
      <c r="E14" s="31"/>
      <c r="F14" s="16"/>
      <c r="G14" s="23">
        <f>H14+I14</f>
        <v>90268627</v>
      </c>
      <c r="H14" s="15">
        <f>H16+H17+H21+H19+H18+H15+H20</f>
        <v>54771934</v>
      </c>
      <c r="I14" s="15">
        <f>I16+I17+I21+I19+I18+I15+I20</f>
        <v>35496693</v>
      </c>
      <c r="J14" s="151">
        <f>J16+J17+J21+J19+J18+J15+J20</f>
        <v>35169500</v>
      </c>
    </row>
    <row r="15" spans="1:10" ht="44.4" customHeight="1" x14ac:dyDescent="0.25">
      <c r="A15" s="110" t="s">
        <v>193</v>
      </c>
      <c r="B15" s="73" t="s">
        <v>194</v>
      </c>
      <c r="C15" s="73" t="s">
        <v>7</v>
      </c>
      <c r="D15" s="72" t="s">
        <v>195</v>
      </c>
      <c r="E15" s="56" t="s">
        <v>196</v>
      </c>
      <c r="F15" s="125" t="s">
        <v>218</v>
      </c>
      <c r="G15" s="68">
        <f>H15+I15</f>
        <v>226200</v>
      </c>
      <c r="H15" s="123">
        <v>226200</v>
      </c>
      <c r="I15" s="123"/>
      <c r="J15" s="124"/>
    </row>
    <row r="16" spans="1:10" ht="54" x14ac:dyDescent="0.25">
      <c r="A16" s="120" t="s">
        <v>25</v>
      </c>
      <c r="B16" s="5" t="s">
        <v>26</v>
      </c>
      <c r="C16" s="5" t="s">
        <v>7</v>
      </c>
      <c r="D16" s="9" t="s">
        <v>27</v>
      </c>
      <c r="E16" s="31" t="s">
        <v>66</v>
      </c>
      <c r="F16" s="32" t="s">
        <v>159</v>
      </c>
      <c r="G16" s="24">
        <f>H16+I16</f>
        <v>5282300</v>
      </c>
      <c r="H16" s="12">
        <f>5282300-76800-92700</f>
        <v>5112800</v>
      </c>
      <c r="I16" s="12">
        <f>76800+92700</f>
        <v>169500</v>
      </c>
      <c r="J16" s="121">
        <v>169500</v>
      </c>
    </row>
    <row r="17" spans="1:10" ht="79.95" customHeight="1" x14ac:dyDescent="0.25">
      <c r="A17" s="120" t="s">
        <v>25</v>
      </c>
      <c r="B17" s="5" t="s">
        <v>26</v>
      </c>
      <c r="C17" s="5" t="s">
        <v>7</v>
      </c>
      <c r="D17" s="10" t="s">
        <v>27</v>
      </c>
      <c r="E17" s="7" t="s">
        <v>119</v>
      </c>
      <c r="F17" s="32" t="s">
        <v>160</v>
      </c>
      <c r="G17" s="24">
        <f t="shared" ref="G17:G30" si="0">H17+I17</f>
        <v>81665034</v>
      </c>
      <c r="H17" s="3">
        <f>46600000+65034</f>
        <v>46665034</v>
      </c>
      <c r="I17" s="3">
        <v>35000000</v>
      </c>
      <c r="J17" s="127">
        <v>35000000</v>
      </c>
    </row>
    <row r="18" spans="1:10" ht="36" x14ac:dyDescent="0.25">
      <c r="A18" s="120" t="s">
        <v>25</v>
      </c>
      <c r="B18" s="5" t="s">
        <v>26</v>
      </c>
      <c r="C18" s="5" t="s">
        <v>7</v>
      </c>
      <c r="D18" s="9" t="s">
        <v>27</v>
      </c>
      <c r="E18" s="31" t="s">
        <v>192</v>
      </c>
      <c r="F18" s="125" t="s">
        <v>219</v>
      </c>
      <c r="G18" s="24">
        <f t="shared" si="0"/>
        <v>57900</v>
      </c>
      <c r="H18" s="12">
        <v>57900</v>
      </c>
      <c r="I18" s="12"/>
      <c r="J18" s="121"/>
    </row>
    <row r="19" spans="1:10" ht="36" x14ac:dyDescent="0.25">
      <c r="A19" s="120" t="s">
        <v>25</v>
      </c>
      <c r="B19" s="5" t="s">
        <v>26</v>
      </c>
      <c r="C19" s="5" t="s">
        <v>7</v>
      </c>
      <c r="D19" s="10" t="s">
        <v>27</v>
      </c>
      <c r="E19" s="7" t="s">
        <v>134</v>
      </c>
      <c r="F19" s="32" t="s">
        <v>161</v>
      </c>
      <c r="G19" s="24">
        <f t="shared" si="0"/>
        <v>10000</v>
      </c>
      <c r="H19" s="3">
        <v>10000</v>
      </c>
      <c r="I19" s="3"/>
      <c r="J19" s="127"/>
    </row>
    <row r="20" spans="1:10" ht="36" x14ac:dyDescent="0.25">
      <c r="A20" s="120" t="s">
        <v>197</v>
      </c>
      <c r="B20" s="5" t="s">
        <v>47</v>
      </c>
      <c r="C20" s="5" t="s">
        <v>48</v>
      </c>
      <c r="D20" s="9" t="s">
        <v>49</v>
      </c>
      <c r="E20" s="7" t="s">
        <v>198</v>
      </c>
      <c r="F20" s="125" t="s">
        <v>220</v>
      </c>
      <c r="G20" s="24">
        <f t="shared" si="0"/>
        <v>327193</v>
      </c>
      <c r="H20" s="3"/>
      <c r="I20" s="3">
        <v>327193</v>
      </c>
      <c r="J20" s="127"/>
    </row>
    <row r="21" spans="1:10" ht="54" x14ac:dyDescent="0.35">
      <c r="A21" s="128" t="s">
        <v>116</v>
      </c>
      <c r="B21" s="4" t="s">
        <v>117</v>
      </c>
      <c r="C21" s="4" t="s">
        <v>6</v>
      </c>
      <c r="D21" s="122" t="s">
        <v>118</v>
      </c>
      <c r="E21" s="31" t="s">
        <v>97</v>
      </c>
      <c r="F21" s="32" t="s">
        <v>162</v>
      </c>
      <c r="G21" s="24">
        <f t="shared" si="0"/>
        <v>2700000</v>
      </c>
      <c r="H21" s="3">
        <v>2700000</v>
      </c>
      <c r="I21" s="3"/>
      <c r="J21" s="127"/>
    </row>
    <row r="22" spans="1:10" ht="52.2" x14ac:dyDescent="0.25">
      <c r="A22" s="135" t="s">
        <v>24</v>
      </c>
      <c r="B22" s="17"/>
      <c r="C22" s="17"/>
      <c r="D22" s="14" t="s">
        <v>9</v>
      </c>
      <c r="E22" s="19"/>
      <c r="F22" s="19"/>
      <c r="G22" s="23">
        <f>H22+I22</f>
        <v>16636915</v>
      </c>
      <c r="H22" s="18">
        <f>H29+H25+H30+H27+H31+H26+H28</f>
        <v>16497961</v>
      </c>
      <c r="I22" s="18">
        <f>I29+I25+I30+I27+I31+I26+I28</f>
        <v>138954</v>
      </c>
      <c r="J22" s="152">
        <f>J29+J25+J30+J27+J31+J26+J28</f>
        <v>138954</v>
      </c>
    </row>
    <row r="23" spans="1:10" ht="99.75" hidden="1" customHeight="1" x14ac:dyDescent="0.25">
      <c r="A23" s="104" t="s">
        <v>28</v>
      </c>
      <c r="B23" s="39" t="s">
        <v>19</v>
      </c>
      <c r="C23" s="4"/>
      <c r="D23" s="1" t="s">
        <v>29</v>
      </c>
      <c r="E23" s="173" t="s">
        <v>67</v>
      </c>
      <c r="F23" s="16"/>
      <c r="G23" s="24">
        <f t="shared" si="0"/>
        <v>0</v>
      </c>
      <c r="H23" s="3">
        <f>SUM(H24:H24)</f>
        <v>0</v>
      </c>
      <c r="I23" s="3">
        <f>SUM(I24:I24)</f>
        <v>0</v>
      </c>
      <c r="J23" s="127">
        <f>SUM(J24:J24)</f>
        <v>0</v>
      </c>
    </row>
    <row r="24" spans="1:10" ht="56.25" hidden="1" customHeight="1" x14ac:dyDescent="0.25">
      <c r="A24" s="103" t="s">
        <v>30</v>
      </c>
      <c r="B24" s="20" t="s">
        <v>20</v>
      </c>
      <c r="C24" s="5" t="s">
        <v>5</v>
      </c>
      <c r="D24" s="10" t="s">
        <v>31</v>
      </c>
      <c r="E24" s="173"/>
      <c r="F24" s="16"/>
      <c r="G24" s="24">
        <f t="shared" si="0"/>
        <v>0</v>
      </c>
      <c r="H24" s="3"/>
      <c r="I24" s="3"/>
      <c r="J24" s="127"/>
    </row>
    <row r="25" spans="1:10" ht="56.25" customHeight="1" x14ac:dyDescent="0.35">
      <c r="A25" s="103" t="s">
        <v>135</v>
      </c>
      <c r="B25" s="55" t="s">
        <v>136</v>
      </c>
      <c r="C25" s="55" t="s">
        <v>5</v>
      </c>
      <c r="D25" s="80" t="s">
        <v>137</v>
      </c>
      <c r="E25" s="90" t="s">
        <v>138</v>
      </c>
      <c r="F25" s="32" t="s">
        <v>166</v>
      </c>
      <c r="G25" s="24">
        <f t="shared" si="0"/>
        <v>500000</v>
      </c>
      <c r="H25" s="3">
        <v>500000</v>
      </c>
      <c r="I25" s="3"/>
      <c r="J25" s="127"/>
    </row>
    <row r="26" spans="1:10" ht="56.25" customHeight="1" x14ac:dyDescent="0.35">
      <c r="A26" s="103" t="s">
        <v>155</v>
      </c>
      <c r="B26" s="55" t="s">
        <v>156</v>
      </c>
      <c r="C26" s="55" t="s">
        <v>157</v>
      </c>
      <c r="D26" s="80" t="s">
        <v>158</v>
      </c>
      <c r="E26" s="90" t="s">
        <v>205</v>
      </c>
      <c r="F26" s="32" t="s">
        <v>173</v>
      </c>
      <c r="G26" s="24">
        <f t="shared" si="0"/>
        <v>100000</v>
      </c>
      <c r="H26" s="3">
        <v>100000</v>
      </c>
      <c r="I26" s="3"/>
      <c r="J26" s="127"/>
    </row>
    <row r="27" spans="1:10" ht="56.25" customHeight="1" x14ac:dyDescent="0.35">
      <c r="A27" s="103" t="s">
        <v>143</v>
      </c>
      <c r="B27" s="55" t="s">
        <v>144</v>
      </c>
      <c r="C27" s="55" t="s">
        <v>145</v>
      </c>
      <c r="D27" s="80" t="s">
        <v>141</v>
      </c>
      <c r="E27" s="56" t="s">
        <v>146</v>
      </c>
      <c r="F27" s="32" t="s">
        <v>163</v>
      </c>
      <c r="G27" s="24">
        <f t="shared" si="0"/>
        <v>200000</v>
      </c>
      <c r="H27" s="3">
        <v>200000</v>
      </c>
      <c r="I27" s="3"/>
      <c r="J27" s="127"/>
    </row>
    <row r="28" spans="1:10" ht="102" customHeight="1" x14ac:dyDescent="0.25">
      <c r="A28" s="120" t="s">
        <v>202</v>
      </c>
      <c r="B28" s="5" t="s">
        <v>203</v>
      </c>
      <c r="C28" s="5" t="s">
        <v>189</v>
      </c>
      <c r="D28" s="1" t="s">
        <v>204</v>
      </c>
      <c r="E28" s="167" t="s">
        <v>131</v>
      </c>
      <c r="F28" s="169" t="s">
        <v>165</v>
      </c>
      <c r="G28" s="24">
        <f t="shared" si="0"/>
        <v>23215</v>
      </c>
      <c r="H28" s="3">
        <v>23215</v>
      </c>
      <c r="I28" s="3"/>
      <c r="J28" s="127"/>
    </row>
    <row r="29" spans="1:10" ht="53.25" customHeight="1" x14ac:dyDescent="0.35">
      <c r="A29" s="103" t="s">
        <v>100</v>
      </c>
      <c r="B29" s="55" t="s">
        <v>101</v>
      </c>
      <c r="C29" s="55" t="s">
        <v>4</v>
      </c>
      <c r="D29" s="80" t="s">
        <v>102</v>
      </c>
      <c r="E29" s="168"/>
      <c r="F29" s="170"/>
      <c r="G29" s="24">
        <f t="shared" si="0"/>
        <v>14983700</v>
      </c>
      <c r="H29" s="2">
        <f>14983700-622000-46254+622000-92700</f>
        <v>14844746</v>
      </c>
      <c r="I29" s="6">
        <f>46254+92700</f>
        <v>138954</v>
      </c>
      <c r="J29" s="130">
        <v>138954</v>
      </c>
    </row>
    <row r="30" spans="1:10" ht="51" customHeight="1" x14ac:dyDescent="0.35">
      <c r="A30" s="103" t="s">
        <v>139</v>
      </c>
      <c r="B30" s="55" t="s">
        <v>140</v>
      </c>
      <c r="C30" s="55" t="s">
        <v>4</v>
      </c>
      <c r="D30" s="80" t="s">
        <v>141</v>
      </c>
      <c r="E30" s="59" t="s">
        <v>142</v>
      </c>
      <c r="F30" s="32" t="s">
        <v>175</v>
      </c>
      <c r="G30" s="24">
        <f t="shared" si="0"/>
        <v>730000</v>
      </c>
      <c r="H30" s="2">
        <v>730000</v>
      </c>
      <c r="I30" s="6"/>
      <c r="J30" s="130"/>
    </row>
    <row r="31" spans="1:10" ht="112.5" customHeight="1" x14ac:dyDescent="0.25">
      <c r="A31" s="103" t="s">
        <v>147</v>
      </c>
      <c r="B31" s="55" t="s">
        <v>26</v>
      </c>
      <c r="C31" s="55" t="s">
        <v>7</v>
      </c>
      <c r="D31" s="89" t="s">
        <v>148</v>
      </c>
      <c r="E31" s="56" t="s">
        <v>149</v>
      </c>
      <c r="F31" s="32" t="s">
        <v>164</v>
      </c>
      <c r="G31" s="24">
        <f>H31+I31</f>
        <v>100000</v>
      </c>
      <c r="H31" s="2">
        <v>100000</v>
      </c>
      <c r="I31" s="6"/>
      <c r="J31" s="130"/>
    </row>
    <row r="32" spans="1:10" ht="64.5" customHeight="1" x14ac:dyDescent="0.25">
      <c r="A32" s="108" t="s">
        <v>185</v>
      </c>
      <c r="B32" s="116"/>
      <c r="C32" s="116"/>
      <c r="D32" s="58" t="s">
        <v>186</v>
      </c>
      <c r="E32" s="117"/>
      <c r="F32" s="67"/>
      <c r="G32" s="95">
        <f>H32+I32</f>
        <v>9600</v>
      </c>
      <c r="H32" s="109">
        <f>H33</f>
        <v>9600</v>
      </c>
      <c r="I32" s="109">
        <f>I33</f>
        <v>0</v>
      </c>
      <c r="J32" s="118">
        <f>J33</f>
        <v>0</v>
      </c>
    </row>
    <row r="33" spans="1:14" ht="42.75" customHeight="1" x14ac:dyDescent="0.35">
      <c r="A33" s="111" t="s">
        <v>187</v>
      </c>
      <c r="B33" s="83" t="s">
        <v>188</v>
      </c>
      <c r="C33" s="55" t="s">
        <v>189</v>
      </c>
      <c r="D33" s="119" t="s">
        <v>190</v>
      </c>
      <c r="E33" s="89" t="s">
        <v>191</v>
      </c>
      <c r="F33" s="117" t="s">
        <v>221</v>
      </c>
      <c r="G33" s="68">
        <f>H33+I33</f>
        <v>9600</v>
      </c>
      <c r="H33" s="82">
        <v>9600</v>
      </c>
      <c r="I33" s="82"/>
      <c r="J33" s="112"/>
    </row>
    <row r="34" spans="1:14" s="63" customFormat="1" ht="87" customHeight="1" x14ac:dyDescent="0.25">
      <c r="A34" s="129" t="s">
        <v>36</v>
      </c>
      <c r="B34" s="57"/>
      <c r="C34" s="57"/>
      <c r="D34" s="58" t="s">
        <v>103</v>
      </c>
      <c r="E34" s="59"/>
      <c r="F34" s="60"/>
      <c r="G34" s="95">
        <f>SUM(G38:G67)</f>
        <v>84254224</v>
      </c>
      <c r="H34" s="95">
        <f>SUM(H38:H67)</f>
        <v>5980000</v>
      </c>
      <c r="I34" s="95">
        <f>SUM(I38:I63)</f>
        <v>78274224</v>
      </c>
      <c r="J34" s="131">
        <f>SUM(J38:J63)</f>
        <v>78274224</v>
      </c>
      <c r="K34" s="61"/>
      <c r="L34" s="62"/>
      <c r="M34" s="62"/>
      <c r="N34" s="62"/>
    </row>
    <row r="35" spans="1:14" s="63" customFormat="1" ht="54" hidden="1" x14ac:dyDescent="0.35">
      <c r="A35" s="104" t="s">
        <v>73</v>
      </c>
      <c r="B35" s="71" t="s">
        <v>4</v>
      </c>
      <c r="C35" s="71" t="s">
        <v>13</v>
      </c>
      <c r="D35" s="72" t="s">
        <v>74</v>
      </c>
      <c r="E35" s="66" t="s">
        <v>69</v>
      </c>
      <c r="F35" s="67"/>
      <c r="G35" s="68">
        <f t="shared" ref="G35:G64" si="1">H35+I35</f>
        <v>0</v>
      </c>
      <c r="H35" s="69"/>
      <c r="I35" s="69"/>
      <c r="J35" s="70">
        <f t="shared" ref="J35:J42" si="2">I35</f>
        <v>0</v>
      </c>
      <c r="K35" s="62"/>
      <c r="L35" s="62"/>
      <c r="M35" s="62"/>
      <c r="N35" s="62"/>
    </row>
    <row r="36" spans="1:14" s="63" customFormat="1" ht="108" hidden="1" x14ac:dyDescent="0.35">
      <c r="A36" s="104" t="s">
        <v>107</v>
      </c>
      <c r="B36" s="71" t="s">
        <v>108</v>
      </c>
      <c r="C36" s="71" t="s">
        <v>14</v>
      </c>
      <c r="D36" s="72" t="s">
        <v>109</v>
      </c>
      <c r="E36" s="66" t="s">
        <v>120</v>
      </c>
      <c r="F36" s="67"/>
      <c r="G36" s="68">
        <f t="shared" si="1"/>
        <v>0</v>
      </c>
      <c r="H36" s="69"/>
      <c r="I36" s="69">
        <f>2000000-2000000</f>
        <v>0</v>
      </c>
      <c r="J36" s="70">
        <f t="shared" si="2"/>
        <v>0</v>
      </c>
      <c r="K36" s="62"/>
      <c r="L36" s="62"/>
      <c r="M36" s="62"/>
      <c r="N36" s="62"/>
    </row>
    <row r="37" spans="1:14" s="63" customFormat="1" ht="90" hidden="1" x14ac:dyDescent="0.35">
      <c r="A37" s="104" t="s">
        <v>110</v>
      </c>
      <c r="B37" s="71" t="s">
        <v>111</v>
      </c>
      <c r="C37" s="71" t="s">
        <v>14</v>
      </c>
      <c r="D37" s="72" t="s">
        <v>112</v>
      </c>
      <c r="E37" s="66" t="s">
        <v>69</v>
      </c>
      <c r="F37" s="67"/>
      <c r="G37" s="68">
        <f t="shared" si="1"/>
        <v>0</v>
      </c>
      <c r="H37" s="69"/>
      <c r="I37" s="69"/>
      <c r="J37" s="70">
        <f t="shared" si="2"/>
        <v>0</v>
      </c>
      <c r="K37" s="62"/>
      <c r="L37" s="62"/>
      <c r="M37" s="62"/>
      <c r="N37" s="62"/>
    </row>
    <row r="38" spans="1:14" s="63" customFormat="1" ht="18" x14ac:dyDescent="0.35">
      <c r="A38" s="104" t="s">
        <v>150</v>
      </c>
      <c r="B38" s="64" t="s">
        <v>151</v>
      </c>
      <c r="C38" s="64" t="s">
        <v>152</v>
      </c>
      <c r="D38" s="65" t="s">
        <v>153</v>
      </c>
      <c r="E38" s="66" t="s">
        <v>69</v>
      </c>
      <c r="F38" s="67" t="s">
        <v>168</v>
      </c>
      <c r="G38" s="68">
        <f t="shared" si="1"/>
        <v>131270</v>
      </c>
      <c r="H38" s="69"/>
      <c r="I38" s="69">
        <f>215270-84000</f>
        <v>131270</v>
      </c>
      <c r="J38" s="70">
        <f t="shared" si="2"/>
        <v>131270</v>
      </c>
      <c r="K38" s="62"/>
      <c r="L38" s="62"/>
      <c r="M38" s="62"/>
      <c r="N38" s="62"/>
    </row>
    <row r="39" spans="1:14" s="63" customFormat="1" ht="36" x14ac:dyDescent="0.35">
      <c r="A39" s="104" t="s">
        <v>104</v>
      </c>
      <c r="B39" s="71" t="s">
        <v>105</v>
      </c>
      <c r="C39" s="71" t="s">
        <v>12</v>
      </c>
      <c r="D39" s="72" t="s">
        <v>106</v>
      </c>
      <c r="E39" s="66" t="s">
        <v>70</v>
      </c>
      <c r="F39" s="32" t="s">
        <v>167</v>
      </c>
      <c r="G39" s="68">
        <f t="shared" si="1"/>
        <v>2100000</v>
      </c>
      <c r="H39" s="69"/>
      <c r="I39" s="69">
        <f>2250000-150000</f>
        <v>2100000</v>
      </c>
      <c r="J39" s="70">
        <f t="shared" si="2"/>
        <v>2100000</v>
      </c>
      <c r="K39" s="62"/>
      <c r="L39" s="62"/>
      <c r="M39" s="62"/>
      <c r="N39" s="62"/>
    </row>
    <row r="40" spans="1:14" s="63" customFormat="1" ht="54" hidden="1" x14ac:dyDescent="0.35">
      <c r="A40" s="104" t="s">
        <v>50</v>
      </c>
      <c r="B40" s="73" t="s">
        <v>51</v>
      </c>
      <c r="C40" s="73" t="s">
        <v>52</v>
      </c>
      <c r="D40" s="65" t="s">
        <v>53</v>
      </c>
      <c r="E40" s="66" t="s">
        <v>71</v>
      </c>
      <c r="F40" s="67"/>
      <c r="G40" s="68">
        <f t="shared" si="1"/>
        <v>0</v>
      </c>
      <c r="H40" s="69"/>
      <c r="I40" s="85"/>
      <c r="J40" s="70">
        <f t="shared" si="2"/>
        <v>0</v>
      </c>
      <c r="K40" s="62"/>
      <c r="L40" s="62"/>
      <c r="M40" s="62"/>
      <c r="N40" s="62"/>
    </row>
    <row r="41" spans="1:14" s="63" customFormat="1" ht="36" hidden="1" x14ac:dyDescent="0.35">
      <c r="A41" s="104" t="s">
        <v>37</v>
      </c>
      <c r="B41" s="73" t="s">
        <v>21</v>
      </c>
      <c r="C41" s="73" t="s">
        <v>15</v>
      </c>
      <c r="D41" s="65" t="s">
        <v>22</v>
      </c>
      <c r="E41" s="66" t="s">
        <v>70</v>
      </c>
      <c r="F41" s="67"/>
      <c r="G41" s="68">
        <f t="shared" si="1"/>
        <v>0</v>
      </c>
      <c r="H41" s="69"/>
      <c r="I41" s="85"/>
      <c r="J41" s="70">
        <f t="shared" si="2"/>
        <v>0</v>
      </c>
      <c r="K41" s="62"/>
      <c r="L41" s="62"/>
      <c r="M41" s="62"/>
      <c r="N41" s="62"/>
    </row>
    <row r="42" spans="1:14" s="63" customFormat="1" ht="72" hidden="1" x14ac:dyDescent="0.35">
      <c r="A42" s="103" t="s">
        <v>38</v>
      </c>
      <c r="B42" s="55" t="s">
        <v>39</v>
      </c>
      <c r="C42" s="55" t="s">
        <v>54</v>
      </c>
      <c r="D42" s="56" t="s">
        <v>40</v>
      </c>
      <c r="E42" s="66" t="s">
        <v>71</v>
      </c>
      <c r="F42" s="67"/>
      <c r="G42" s="68">
        <f t="shared" si="1"/>
        <v>0</v>
      </c>
      <c r="H42" s="69"/>
      <c r="I42" s="69"/>
      <c r="J42" s="70">
        <f t="shared" si="2"/>
        <v>0</v>
      </c>
      <c r="K42" s="62"/>
      <c r="L42" s="62"/>
      <c r="M42" s="62"/>
      <c r="N42" s="62"/>
    </row>
    <row r="43" spans="1:14" s="63" customFormat="1" ht="36" x14ac:dyDescent="0.35">
      <c r="A43" s="104" t="s">
        <v>37</v>
      </c>
      <c r="B43" s="73" t="s">
        <v>21</v>
      </c>
      <c r="C43" s="73" t="s">
        <v>15</v>
      </c>
      <c r="D43" s="65" t="s">
        <v>22</v>
      </c>
      <c r="E43" s="66" t="s">
        <v>71</v>
      </c>
      <c r="F43" s="67" t="s">
        <v>168</v>
      </c>
      <c r="G43" s="68">
        <f t="shared" si="1"/>
        <v>155000</v>
      </c>
      <c r="H43" s="69"/>
      <c r="I43" s="69">
        <v>155000</v>
      </c>
      <c r="J43" s="70">
        <v>155000</v>
      </c>
      <c r="K43" s="62"/>
      <c r="L43" s="62"/>
      <c r="M43" s="62"/>
      <c r="N43" s="62"/>
    </row>
    <row r="44" spans="1:14" s="63" customFormat="1" ht="72" x14ac:dyDescent="0.35">
      <c r="A44" s="104" t="s">
        <v>212</v>
      </c>
      <c r="B44" s="73" t="s">
        <v>213</v>
      </c>
      <c r="C44" s="73" t="s">
        <v>10</v>
      </c>
      <c r="D44" s="65" t="s">
        <v>214</v>
      </c>
      <c r="E44" s="66" t="s">
        <v>215</v>
      </c>
      <c r="F44" s="115" t="s">
        <v>222</v>
      </c>
      <c r="G44" s="68">
        <f t="shared" si="1"/>
        <v>2600000</v>
      </c>
      <c r="H44" s="77">
        <v>2500000</v>
      </c>
      <c r="I44" s="69">
        <v>100000</v>
      </c>
      <c r="J44" s="70">
        <v>100000</v>
      </c>
      <c r="K44" s="62"/>
      <c r="L44" s="62"/>
      <c r="M44" s="62"/>
      <c r="N44" s="62"/>
    </row>
    <row r="45" spans="1:14" s="63" customFormat="1" ht="36" x14ac:dyDescent="0.25">
      <c r="A45" s="104" t="s">
        <v>85</v>
      </c>
      <c r="B45" s="73" t="s">
        <v>32</v>
      </c>
      <c r="C45" s="73" t="s">
        <v>10</v>
      </c>
      <c r="D45" s="75" t="s">
        <v>33</v>
      </c>
      <c r="E45" s="76" t="s">
        <v>68</v>
      </c>
      <c r="F45" s="32" t="s">
        <v>169</v>
      </c>
      <c r="G45" s="68">
        <f t="shared" si="1"/>
        <v>102800</v>
      </c>
      <c r="H45" s="77">
        <v>0</v>
      </c>
      <c r="I45" s="77">
        <v>102800</v>
      </c>
      <c r="J45" s="78">
        <v>102800</v>
      </c>
      <c r="K45" s="62"/>
      <c r="L45" s="62"/>
      <c r="M45" s="62"/>
      <c r="N45" s="62"/>
    </row>
    <row r="46" spans="1:14" s="63" customFormat="1" ht="36" hidden="1" x14ac:dyDescent="0.35">
      <c r="A46" s="104" t="s">
        <v>89</v>
      </c>
      <c r="B46" s="64" t="s">
        <v>44</v>
      </c>
      <c r="C46" s="64" t="s">
        <v>45</v>
      </c>
      <c r="D46" s="80" t="s">
        <v>46</v>
      </c>
      <c r="E46" s="66" t="s">
        <v>69</v>
      </c>
      <c r="F46" s="67"/>
      <c r="G46" s="68">
        <f t="shared" si="1"/>
        <v>0</v>
      </c>
      <c r="H46" s="79"/>
      <c r="I46" s="79"/>
      <c r="J46" s="132">
        <f>I46</f>
        <v>0</v>
      </c>
      <c r="K46" s="62"/>
      <c r="L46" s="62"/>
      <c r="M46" s="62"/>
      <c r="N46" s="62"/>
    </row>
    <row r="47" spans="1:14" s="63" customFormat="1" ht="54" x14ac:dyDescent="0.25">
      <c r="A47" s="104" t="s">
        <v>85</v>
      </c>
      <c r="B47" s="73" t="s">
        <v>32</v>
      </c>
      <c r="C47" s="73" t="s">
        <v>10</v>
      </c>
      <c r="D47" s="75" t="s">
        <v>33</v>
      </c>
      <c r="E47" s="76" t="s">
        <v>132</v>
      </c>
      <c r="F47" s="32" t="s">
        <v>170</v>
      </c>
      <c r="G47" s="68">
        <f t="shared" si="1"/>
        <v>450000</v>
      </c>
      <c r="H47" s="77">
        <v>450000</v>
      </c>
      <c r="I47" s="79"/>
      <c r="J47" s="132">
        <f>I47</f>
        <v>0</v>
      </c>
      <c r="K47" s="62"/>
      <c r="L47" s="62"/>
      <c r="M47" s="62"/>
      <c r="N47" s="62"/>
    </row>
    <row r="48" spans="1:14" s="63" customFormat="1" ht="72" x14ac:dyDescent="0.25">
      <c r="A48" s="104" t="s">
        <v>85</v>
      </c>
      <c r="B48" s="73" t="s">
        <v>32</v>
      </c>
      <c r="C48" s="73" t="s">
        <v>10</v>
      </c>
      <c r="D48" s="75" t="s">
        <v>33</v>
      </c>
      <c r="E48" s="76" t="s">
        <v>133</v>
      </c>
      <c r="F48" s="32" t="s">
        <v>171</v>
      </c>
      <c r="G48" s="68">
        <f t="shared" si="1"/>
        <v>730000</v>
      </c>
      <c r="H48" s="77">
        <v>730000</v>
      </c>
      <c r="I48" s="79"/>
      <c r="J48" s="132"/>
      <c r="K48" s="62"/>
      <c r="L48" s="62"/>
      <c r="M48" s="62"/>
      <c r="N48" s="62"/>
    </row>
    <row r="49" spans="1:14" s="63" customFormat="1" ht="36" x14ac:dyDescent="0.25">
      <c r="A49" s="104" t="s">
        <v>85</v>
      </c>
      <c r="B49" s="73" t="s">
        <v>32</v>
      </c>
      <c r="C49" s="73" t="s">
        <v>10</v>
      </c>
      <c r="D49" s="75" t="s">
        <v>33</v>
      </c>
      <c r="E49" s="76" t="s">
        <v>154</v>
      </c>
      <c r="F49" s="32" t="s">
        <v>174</v>
      </c>
      <c r="G49" s="68">
        <f t="shared" si="1"/>
        <v>2300000</v>
      </c>
      <c r="H49" s="77">
        <v>2300000</v>
      </c>
      <c r="I49" s="79"/>
      <c r="J49" s="132"/>
      <c r="K49" s="62"/>
      <c r="L49" s="62"/>
      <c r="M49" s="62"/>
      <c r="N49" s="62"/>
    </row>
    <row r="50" spans="1:14" s="63" customFormat="1" ht="36" x14ac:dyDescent="0.35">
      <c r="A50" s="104" t="s">
        <v>41</v>
      </c>
      <c r="B50" s="73" t="s">
        <v>17</v>
      </c>
      <c r="C50" s="73" t="s">
        <v>42</v>
      </c>
      <c r="D50" s="74" t="s">
        <v>43</v>
      </c>
      <c r="E50" s="66" t="s">
        <v>70</v>
      </c>
      <c r="F50" s="32" t="s">
        <v>167</v>
      </c>
      <c r="G50" s="68">
        <f t="shared" si="1"/>
        <v>1099400</v>
      </c>
      <c r="H50" s="69"/>
      <c r="I50" s="69">
        <v>1099400</v>
      </c>
      <c r="J50" s="70">
        <v>1099400</v>
      </c>
      <c r="K50" s="62"/>
      <c r="L50" s="62"/>
      <c r="M50" s="62"/>
      <c r="N50" s="62"/>
    </row>
    <row r="51" spans="1:14" s="63" customFormat="1" ht="36" hidden="1" x14ac:dyDescent="0.35">
      <c r="A51" s="104" t="s">
        <v>75</v>
      </c>
      <c r="B51" s="73" t="s">
        <v>76</v>
      </c>
      <c r="C51" s="73" t="s">
        <v>42</v>
      </c>
      <c r="D51" s="74" t="s">
        <v>82</v>
      </c>
      <c r="E51" s="66" t="s">
        <v>70</v>
      </c>
      <c r="F51" s="67"/>
      <c r="G51" s="68">
        <f t="shared" si="1"/>
        <v>0</v>
      </c>
      <c r="H51" s="69"/>
      <c r="I51" s="81"/>
      <c r="J51" s="70">
        <f>I51</f>
        <v>0</v>
      </c>
      <c r="K51" s="62"/>
      <c r="L51" s="62"/>
      <c r="M51" s="62"/>
      <c r="N51" s="62"/>
    </row>
    <row r="52" spans="1:14" s="63" customFormat="1" ht="36" x14ac:dyDescent="0.35">
      <c r="A52" s="104" t="s">
        <v>41</v>
      </c>
      <c r="B52" s="73" t="s">
        <v>17</v>
      </c>
      <c r="C52" s="73" t="s">
        <v>42</v>
      </c>
      <c r="D52" s="74" t="s">
        <v>43</v>
      </c>
      <c r="E52" s="66" t="s">
        <v>129</v>
      </c>
      <c r="F52" s="67" t="s">
        <v>168</v>
      </c>
      <c r="G52" s="68">
        <f>H52+I52</f>
        <v>50000</v>
      </c>
      <c r="H52" s="69"/>
      <c r="I52" s="69">
        <v>50000</v>
      </c>
      <c r="J52" s="70">
        <v>50000</v>
      </c>
      <c r="K52" s="62"/>
      <c r="L52" s="62"/>
      <c r="M52" s="62"/>
      <c r="N52" s="62"/>
    </row>
    <row r="53" spans="1:14" s="41" customFormat="1" ht="36" x14ac:dyDescent="0.35">
      <c r="A53" s="128" t="s">
        <v>199</v>
      </c>
      <c r="B53" s="4" t="s">
        <v>200</v>
      </c>
      <c r="C53" s="4" t="s">
        <v>42</v>
      </c>
      <c r="D53" s="141" t="s">
        <v>201</v>
      </c>
      <c r="E53" s="11" t="s">
        <v>70</v>
      </c>
      <c r="F53" s="134" t="s">
        <v>223</v>
      </c>
      <c r="G53" s="24">
        <f>H53+I53</f>
        <v>56166928</v>
      </c>
      <c r="H53" s="2"/>
      <c r="I53" s="2">
        <v>56166928</v>
      </c>
      <c r="J53" s="22">
        <v>56166928</v>
      </c>
      <c r="K53" s="37"/>
      <c r="L53" s="37"/>
      <c r="M53" s="37"/>
      <c r="N53" s="37"/>
    </row>
    <row r="54" spans="1:14" s="63" customFormat="1" ht="54" x14ac:dyDescent="0.35">
      <c r="A54" s="104" t="s">
        <v>77</v>
      </c>
      <c r="B54" s="73" t="s">
        <v>80</v>
      </c>
      <c r="C54" s="73" t="s">
        <v>42</v>
      </c>
      <c r="D54" s="74" t="s">
        <v>83</v>
      </c>
      <c r="E54" s="66" t="s">
        <v>70</v>
      </c>
      <c r="F54" s="32" t="s">
        <v>167</v>
      </c>
      <c r="G54" s="68">
        <f t="shared" si="1"/>
        <v>183200</v>
      </c>
      <c r="H54" s="69"/>
      <c r="I54" s="69">
        <v>183200</v>
      </c>
      <c r="J54" s="70">
        <f>I54</f>
        <v>183200</v>
      </c>
      <c r="K54" s="62"/>
      <c r="L54" s="62"/>
      <c r="M54" s="62"/>
      <c r="N54" s="62"/>
    </row>
    <row r="55" spans="1:14" s="63" customFormat="1" ht="54" x14ac:dyDescent="0.35">
      <c r="A55" s="104" t="s">
        <v>77</v>
      </c>
      <c r="B55" s="73" t="s">
        <v>80</v>
      </c>
      <c r="C55" s="73" t="s">
        <v>42</v>
      </c>
      <c r="D55" s="74" t="s">
        <v>83</v>
      </c>
      <c r="E55" s="66" t="s">
        <v>129</v>
      </c>
      <c r="F55" s="67" t="s">
        <v>168</v>
      </c>
      <c r="G55" s="68">
        <f>H55+I55</f>
        <v>4100</v>
      </c>
      <c r="H55" s="69"/>
      <c r="I55" s="69">
        <v>4100</v>
      </c>
      <c r="J55" s="70">
        <v>4100</v>
      </c>
      <c r="K55" s="62"/>
      <c r="L55" s="62"/>
      <c r="M55" s="62"/>
      <c r="N55" s="62"/>
    </row>
    <row r="56" spans="1:14" s="63" customFormat="1" ht="72" x14ac:dyDescent="0.35">
      <c r="A56" s="104" t="s">
        <v>86</v>
      </c>
      <c r="B56" s="73" t="s">
        <v>87</v>
      </c>
      <c r="C56" s="73" t="s">
        <v>7</v>
      </c>
      <c r="D56" s="72" t="s">
        <v>88</v>
      </c>
      <c r="E56" s="66" t="s">
        <v>69</v>
      </c>
      <c r="F56" s="67" t="s">
        <v>168</v>
      </c>
      <c r="G56" s="68">
        <f>H56+I56</f>
        <v>13041520</v>
      </c>
      <c r="H56" s="69"/>
      <c r="I56" s="69">
        <f>13474120-432600</f>
        <v>13041520</v>
      </c>
      <c r="J56" s="70">
        <f t="shared" ref="J56:J63" si="3">I56</f>
        <v>13041520</v>
      </c>
      <c r="K56" s="62"/>
      <c r="L56" s="62"/>
      <c r="M56" s="62"/>
      <c r="N56" s="62"/>
    </row>
    <row r="57" spans="1:14" s="41" customFormat="1" ht="72" x14ac:dyDescent="0.35">
      <c r="A57" s="128" t="s">
        <v>113</v>
      </c>
      <c r="B57" s="4" t="s">
        <v>114</v>
      </c>
      <c r="C57" s="4" t="s">
        <v>7</v>
      </c>
      <c r="D57" s="8" t="s">
        <v>115</v>
      </c>
      <c r="E57" s="11" t="s">
        <v>70</v>
      </c>
      <c r="F57" s="32" t="s">
        <v>167</v>
      </c>
      <c r="G57" s="24">
        <f>H57+I57</f>
        <v>466356</v>
      </c>
      <c r="H57" s="2"/>
      <c r="I57" s="2">
        <f>308180-150000+308176</f>
        <v>466356</v>
      </c>
      <c r="J57" s="70">
        <f t="shared" si="3"/>
        <v>466356</v>
      </c>
      <c r="K57" s="37"/>
      <c r="L57" s="37"/>
      <c r="M57" s="37"/>
      <c r="N57" s="37"/>
    </row>
    <row r="58" spans="1:14" s="63" customFormat="1" ht="54" x14ac:dyDescent="0.35">
      <c r="A58" s="104" t="s">
        <v>78</v>
      </c>
      <c r="B58" s="73" t="s">
        <v>81</v>
      </c>
      <c r="C58" s="73" t="s">
        <v>7</v>
      </c>
      <c r="D58" s="74" t="s">
        <v>84</v>
      </c>
      <c r="E58" s="66" t="s">
        <v>69</v>
      </c>
      <c r="F58" s="67" t="s">
        <v>168</v>
      </c>
      <c r="G58" s="68">
        <f t="shared" si="1"/>
        <v>220000</v>
      </c>
      <c r="H58" s="69"/>
      <c r="I58" s="69">
        <v>220000</v>
      </c>
      <c r="J58" s="70">
        <f t="shared" si="3"/>
        <v>220000</v>
      </c>
      <c r="K58" s="62"/>
      <c r="L58" s="62"/>
      <c r="M58" s="62"/>
      <c r="N58" s="62"/>
    </row>
    <row r="59" spans="1:14" s="41" customFormat="1" ht="54" x14ac:dyDescent="0.25">
      <c r="A59" s="128" t="s">
        <v>72</v>
      </c>
      <c r="B59" s="39" t="s">
        <v>34</v>
      </c>
      <c r="C59" s="4" t="s">
        <v>11</v>
      </c>
      <c r="D59" s="113" t="s">
        <v>35</v>
      </c>
      <c r="E59" s="7" t="s">
        <v>121</v>
      </c>
      <c r="F59" s="32" t="s">
        <v>172</v>
      </c>
      <c r="G59" s="24">
        <f t="shared" si="1"/>
        <v>3775650</v>
      </c>
      <c r="H59" s="114">
        <v>0</v>
      </c>
      <c r="I59" s="114">
        <v>3775650</v>
      </c>
      <c r="J59" s="70">
        <f t="shared" si="3"/>
        <v>3775650</v>
      </c>
      <c r="K59" s="37"/>
      <c r="L59" s="37"/>
      <c r="M59" s="37"/>
      <c r="N59" s="37"/>
    </row>
    <row r="60" spans="1:14" s="63" customFormat="1" ht="54" x14ac:dyDescent="0.25">
      <c r="A60" s="110" t="s">
        <v>180</v>
      </c>
      <c r="B60" s="71" t="s">
        <v>181</v>
      </c>
      <c r="C60" s="71" t="s">
        <v>7</v>
      </c>
      <c r="D60" s="72" t="s">
        <v>16</v>
      </c>
      <c r="E60" s="76" t="s">
        <v>182</v>
      </c>
      <c r="F60" s="115" t="s">
        <v>224</v>
      </c>
      <c r="G60" s="68">
        <f t="shared" si="1"/>
        <v>169500</v>
      </c>
      <c r="H60" s="69"/>
      <c r="I60" s="69">
        <f>76800+92700</f>
        <v>169500</v>
      </c>
      <c r="J60" s="70">
        <f t="shared" si="3"/>
        <v>169500</v>
      </c>
      <c r="K60" s="62"/>
      <c r="L60" s="62"/>
      <c r="M60" s="62"/>
      <c r="N60" s="62"/>
    </row>
    <row r="61" spans="1:14" s="63" customFormat="1" ht="54" x14ac:dyDescent="0.35">
      <c r="A61" s="110" t="s">
        <v>180</v>
      </c>
      <c r="B61" s="71" t="s">
        <v>181</v>
      </c>
      <c r="C61" s="71" t="s">
        <v>7</v>
      </c>
      <c r="D61" s="72" t="s">
        <v>16</v>
      </c>
      <c r="E61" s="66" t="s">
        <v>183</v>
      </c>
      <c r="F61" s="115" t="s">
        <v>225</v>
      </c>
      <c r="G61" s="68">
        <f t="shared" si="1"/>
        <v>169500</v>
      </c>
      <c r="H61" s="69"/>
      <c r="I61" s="69">
        <f>76800+92700</f>
        <v>169500</v>
      </c>
      <c r="J61" s="70">
        <f t="shared" si="3"/>
        <v>169500</v>
      </c>
      <c r="K61" s="62"/>
      <c r="L61" s="62"/>
      <c r="M61" s="62"/>
      <c r="N61" s="62"/>
    </row>
    <row r="62" spans="1:14" s="63" customFormat="1" ht="72" x14ac:dyDescent="0.35">
      <c r="A62" s="110" t="s">
        <v>180</v>
      </c>
      <c r="B62" s="71" t="s">
        <v>181</v>
      </c>
      <c r="C62" s="71" t="s">
        <v>7</v>
      </c>
      <c r="D62" s="72" t="s">
        <v>16</v>
      </c>
      <c r="E62" s="66" t="s">
        <v>217</v>
      </c>
      <c r="F62" s="115" t="s">
        <v>226</v>
      </c>
      <c r="G62" s="68">
        <f t="shared" si="1"/>
        <v>169500</v>
      </c>
      <c r="H62" s="69"/>
      <c r="I62" s="69">
        <f>76800+92700</f>
        <v>169500</v>
      </c>
      <c r="J62" s="70">
        <f t="shared" si="3"/>
        <v>169500</v>
      </c>
      <c r="K62" s="62"/>
      <c r="L62" s="62"/>
      <c r="M62" s="62"/>
      <c r="N62" s="62"/>
    </row>
    <row r="63" spans="1:14" s="63" customFormat="1" ht="54" x14ac:dyDescent="0.35">
      <c r="A63" s="110" t="s">
        <v>180</v>
      </c>
      <c r="B63" s="71" t="s">
        <v>181</v>
      </c>
      <c r="C63" s="71" t="s">
        <v>7</v>
      </c>
      <c r="D63" s="72" t="s">
        <v>16</v>
      </c>
      <c r="E63" s="66" t="s">
        <v>184</v>
      </c>
      <c r="F63" s="115" t="s">
        <v>227</v>
      </c>
      <c r="G63" s="68">
        <f t="shared" si="1"/>
        <v>169500</v>
      </c>
      <c r="H63" s="69"/>
      <c r="I63" s="69">
        <f>76800+92700</f>
        <v>169500</v>
      </c>
      <c r="J63" s="70">
        <f t="shared" si="3"/>
        <v>169500</v>
      </c>
      <c r="K63" s="62"/>
      <c r="L63" s="62"/>
      <c r="M63" s="62"/>
      <c r="N63" s="62"/>
    </row>
    <row r="64" spans="1:14" s="63" customFormat="1" ht="36" hidden="1" x14ac:dyDescent="0.35">
      <c r="A64" s="104" t="s">
        <v>79</v>
      </c>
      <c r="B64" s="84" t="s">
        <v>47</v>
      </c>
      <c r="C64" s="84" t="s">
        <v>48</v>
      </c>
      <c r="D64" s="72" t="s">
        <v>49</v>
      </c>
      <c r="E64" s="66" t="s">
        <v>70</v>
      </c>
      <c r="F64" s="67"/>
      <c r="G64" s="68">
        <f t="shared" si="1"/>
        <v>0</v>
      </c>
      <c r="H64" s="69"/>
      <c r="I64" s="69"/>
      <c r="J64" s="70"/>
      <c r="K64" s="62"/>
      <c r="L64" s="62"/>
      <c r="M64" s="62"/>
      <c r="N64" s="62"/>
    </row>
    <row r="65" spans="1:10" ht="72" hidden="1" x14ac:dyDescent="0.35">
      <c r="A65" s="104" t="s">
        <v>90</v>
      </c>
      <c r="B65" s="21" t="s">
        <v>91</v>
      </c>
      <c r="C65" s="21" t="s">
        <v>8</v>
      </c>
      <c r="D65" s="8" t="s">
        <v>92</v>
      </c>
      <c r="E65" s="11" t="s">
        <v>70</v>
      </c>
      <c r="F65" s="16"/>
      <c r="G65" s="24">
        <f>H65+I65</f>
        <v>0</v>
      </c>
      <c r="H65" s="2"/>
      <c r="I65" s="2"/>
      <c r="J65" s="22"/>
    </row>
    <row r="66" spans="1:10" ht="142.5" hidden="1" customHeight="1" x14ac:dyDescent="0.3">
      <c r="A66" s="105" t="s">
        <v>122</v>
      </c>
      <c r="B66" s="30" t="s">
        <v>123</v>
      </c>
      <c r="C66" s="29" t="s">
        <v>18</v>
      </c>
      <c r="D66" s="88" t="s">
        <v>125</v>
      </c>
      <c r="E66" s="87" t="s">
        <v>124</v>
      </c>
      <c r="F66" s="25"/>
      <c r="G66" s="26">
        <f>H66+I66</f>
        <v>0</v>
      </c>
      <c r="H66" s="33">
        <v>0</v>
      </c>
      <c r="I66" s="27"/>
      <c r="J66" s="28"/>
    </row>
    <row r="67" spans="1:10" ht="140.4" hidden="1" x14ac:dyDescent="0.3">
      <c r="A67" s="105" t="s">
        <v>122</v>
      </c>
      <c r="B67" s="30" t="s">
        <v>123</v>
      </c>
      <c r="C67" s="91" t="s">
        <v>18</v>
      </c>
      <c r="D67" s="133" t="s">
        <v>125</v>
      </c>
      <c r="E67" s="96" t="s">
        <v>127</v>
      </c>
      <c r="F67" s="25"/>
      <c r="G67" s="26">
        <f>H67+I67</f>
        <v>0</v>
      </c>
      <c r="H67" s="33"/>
      <c r="I67" s="27"/>
      <c r="J67" s="28"/>
    </row>
    <row r="68" spans="1:10" ht="52.2" x14ac:dyDescent="0.25">
      <c r="A68" s="135" t="s">
        <v>176</v>
      </c>
      <c r="B68" s="136"/>
      <c r="C68" s="136"/>
      <c r="D68" s="137" t="s">
        <v>177</v>
      </c>
      <c r="E68" s="137"/>
      <c r="F68" s="18"/>
      <c r="G68" s="23">
        <f>H68+I68</f>
        <v>58500</v>
      </c>
      <c r="H68" s="138">
        <f>H69</f>
        <v>58500</v>
      </c>
      <c r="I68" s="138">
        <f>I69</f>
        <v>0</v>
      </c>
      <c r="J68" s="153">
        <f>J69</f>
        <v>0</v>
      </c>
    </row>
    <row r="69" spans="1:10" ht="118.5" customHeight="1" x14ac:dyDescent="0.25">
      <c r="A69" s="120" t="s">
        <v>178</v>
      </c>
      <c r="B69" s="139" t="s">
        <v>26</v>
      </c>
      <c r="C69" s="139" t="s">
        <v>7</v>
      </c>
      <c r="D69" s="9" t="s">
        <v>27</v>
      </c>
      <c r="E69" s="140" t="s">
        <v>179</v>
      </c>
      <c r="F69" s="134" t="s">
        <v>228</v>
      </c>
      <c r="G69" s="24">
        <f>H69+I69</f>
        <v>58500</v>
      </c>
      <c r="H69" s="12">
        <v>58500</v>
      </c>
      <c r="I69" s="6"/>
      <c r="J69" s="130"/>
    </row>
    <row r="70" spans="1:10" ht="103.5" customHeight="1" x14ac:dyDescent="0.35">
      <c r="A70" s="108" t="s">
        <v>206</v>
      </c>
      <c r="B70" s="57"/>
      <c r="C70" s="57"/>
      <c r="D70" s="142" t="s">
        <v>207</v>
      </c>
      <c r="E70" s="143"/>
      <c r="F70" s="144"/>
      <c r="G70" s="145">
        <f>SUM(H70+I70)</f>
        <v>7250000</v>
      </c>
      <c r="H70" s="146">
        <f>SUM(H71:H73)</f>
        <v>2650000</v>
      </c>
      <c r="I70" s="146">
        <f>SUM(I71:I73)</f>
        <v>4600000</v>
      </c>
      <c r="J70" s="162">
        <f>SUM(J71:J73)</f>
        <v>4600000</v>
      </c>
    </row>
    <row r="71" spans="1:10" ht="98.25" customHeight="1" x14ac:dyDescent="0.35">
      <c r="A71" s="147" t="s">
        <v>208</v>
      </c>
      <c r="B71" s="148" t="s">
        <v>209</v>
      </c>
      <c r="C71" s="64" t="s">
        <v>18</v>
      </c>
      <c r="D71" s="72" t="s">
        <v>210</v>
      </c>
      <c r="E71" s="66" t="s">
        <v>216</v>
      </c>
      <c r="F71" s="160" t="s">
        <v>229</v>
      </c>
      <c r="G71" s="149">
        <f>H71+I71</f>
        <v>250000</v>
      </c>
      <c r="H71" s="150">
        <v>150000</v>
      </c>
      <c r="I71" s="150">
        <v>100000</v>
      </c>
      <c r="J71" s="154">
        <v>100000</v>
      </c>
    </row>
    <row r="72" spans="1:10" ht="72" x14ac:dyDescent="0.35">
      <c r="A72" s="147" t="s">
        <v>208</v>
      </c>
      <c r="B72" s="148" t="s">
        <v>209</v>
      </c>
      <c r="C72" s="64" t="s">
        <v>18</v>
      </c>
      <c r="D72" s="72" t="s">
        <v>210</v>
      </c>
      <c r="E72" s="66" t="s">
        <v>211</v>
      </c>
      <c r="F72" s="160" t="s">
        <v>230</v>
      </c>
      <c r="G72" s="68">
        <f>H72+I72</f>
        <v>4000000</v>
      </c>
      <c r="H72" s="123">
        <v>0</v>
      </c>
      <c r="I72" s="69">
        <v>4000000</v>
      </c>
      <c r="J72" s="70">
        <v>4000000</v>
      </c>
    </row>
    <row r="73" spans="1:10" ht="72.599999999999994" thickBot="1" x14ac:dyDescent="0.4">
      <c r="A73" s="147" t="s">
        <v>208</v>
      </c>
      <c r="B73" s="148" t="s">
        <v>209</v>
      </c>
      <c r="C73" s="64" t="s">
        <v>18</v>
      </c>
      <c r="D73" s="72" t="s">
        <v>210</v>
      </c>
      <c r="E73" s="155" t="s">
        <v>124</v>
      </c>
      <c r="F73" s="134" t="s">
        <v>231</v>
      </c>
      <c r="G73" s="159">
        <f>H73+I73</f>
        <v>3000000</v>
      </c>
      <c r="H73" s="156">
        <v>2500000</v>
      </c>
      <c r="I73" s="157">
        <v>500000</v>
      </c>
      <c r="J73" s="158">
        <v>500000</v>
      </c>
    </row>
    <row r="74" spans="1:10" ht="18.600000000000001" thickBot="1" x14ac:dyDescent="0.4">
      <c r="A74" s="106"/>
      <c r="B74" s="94"/>
      <c r="C74" s="94"/>
      <c r="D74" s="93" t="s">
        <v>57</v>
      </c>
      <c r="E74" s="92"/>
      <c r="F74" s="97"/>
      <c r="G74" s="98">
        <f>SUM(I74+H74)</f>
        <v>198477866</v>
      </c>
      <c r="H74" s="98">
        <f>H14+H22+H34+H68+H32+H70</f>
        <v>79967995</v>
      </c>
      <c r="I74" s="98">
        <f>I14+I22+I34+I68+I32+I70</f>
        <v>118509871</v>
      </c>
      <c r="J74" s="98">
        <f>J14+J22+J34+J68+J32+J70</f>
        <v>118182678</v>
      </c>
    </row>
    <row r="75" spans="1:10" ht="24" customHeight="1" x14ac:dyDescent="0.25">
      <c r="D75" s="51"/>
      <c r="G75" s="40"/>
      <c r="I75" s="52"/>
      <c r="J75" s="52"/>
    </row>
    <row r="76" spans="1:10" x14ac:dyDescent="0.25">
      <c r="G76" s="40"/>
      <c r="J76" s="52"/>
    </row>
    <row r="77" spans="1:10" ht="12.75" hidden="1" customHeight="1" x14ac:dyDescent="0.35">
      <c r="A77" s="107"/>
      <c r="B77" s="43" t="s">
        <v>128</v>
      </c>
      <c r="C77" s="53"/>
      <c r="D77" s="43"/>
      <c r="E77" s="43"/>
      <c r="F77" s="44"/>
      <c r="G77" s="44"/>
      <c r="H77" s="54"/>
      <c r="I77" s="43" t="s">
        <v>126</v>
      </c>
      <c r="J77" s="43"/>
    </row>
    <row r="78" spans="1:10" ht="18" x14ac:dyDescent="0.35">
      <c r="A78" s="107"/>
      <c r="B78" s="43"/>
      <c r="C78" s="53"/>
      <c r="D78" s="43"/>
      <c r="E78" s="43"/>
      <c r="F78" s="44"/>
      <c r="G78" s="44"/>
      <c r="H78" s="54"/>
      <c r="I78" s="43"/>
      <c r="J78" s="43"/>
    </row>
    <row r="79" spans="1:10" ht="18" x14ac:dyDescent="0.35">
      <c r="A79" s="107"/>
      <c r="B79" s="161" t="s">
        <v>128</v>
      </c>
      <c r="C79" s="53"/>
      <c r="D79" s="43"/>
      <c r="E79" s="43"/>
      <c r="F79" s="44"/>
      <c r="G79" s="44"/>
      <c r="H79" s="54"/>
      <c r="I79" s="161" t="s">
        <v>126</v>
      </c>
      <c r="J79" s="43"/>
    </row>
    <row r="80" spans="1:10" ht="18" x14ac:dyDescent="0.35">
      <c r="A80" s="107"/>
      <c r="B80" s="43"/>
      <c r="C80" s="43"/>
      <c r="D80" s="43"/>
      <c r="E80" s="43"/>
      <c r="F80" s="44"/>
      <c r="G80" s="44"/>
      <c r="H80" s="43"/>
      <c r="I80" s="43"/>
      <c r="J80" s="43"/>
    </row>
    <row r="81" spans="1:10" ht="18" x14ac:dyDescent="0.35">
      <c r="A81" s="107"/>
      <c r="B81" s="175" t="s">
        <v>98</v>
      </c>
      <c r="C81" s="175"/>
      <c r="D81" s="175"/>
      <c r="E81" s="43"/>
      <c r="F81" s="44"/>
      <c r="G81" s="44"/>
      <c r="H81" s="43"/>
      <c r="I81" s="43" t="s">
        <v>99</v>
      </c>
      <c r="J81" s="43"/>
    </row>
    <row r="88" spans="1:10" x14ac:dyDescent="0.25">
      <c r="H88" s="52"/>
    </row>
  </sheetData>
  <sheetProtection selectLockedCells="1" selectUnlockedCells="1"/>
  <mergeCells count="16">
    <mergeCell ref="I11:J11"/>
    <mergeCell ref="F11:F12"/>
    <mergeCell ref="E23:E24"/>
    <mergeCell ref="H2:J2"/>
    <mergeCell ref="B81:D81"/>
    <mergeCell ref="G11:G12"/>
    <mergeCell ref="A6:J6"/>
    <mergeCell ref="A7:J7"/>
    <mergeCell ref="A11:A12"/>
    <mergeCell ref="B11:B12"/>
    <mergeCell ref="C11:C12"/>
    <mergeCell ref="D11:D12"/>
    <mergeCell ref="E11:E12"/>
    <mergeCell ref="H11:H12"/>
    <mergeCell ref="E28:E29"/>
    <mergeCell ref="F28:F29"/>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  (3)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2023-02-20T09:45:16Z</cp:lastPrinted>
  <dcterms:created xsi:type="dcterms:W3CDTF">2016-01-05T10:54:52Z</dcterms:created>
  <dcterms:modified xsi:type="dcterms:W3CDTF">2023-09-05T12:45:58Z</dcterms:modified>
</cp:coreProperties>
</file>